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F84511B3-6073-4180-B3E8-4952EF393269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08" yWindow="-108" windowWidth="30936" windowHeight="16896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AA129" i="2"/>
  <c r="F4" i="4"/>
  <c r="AA66" i="2" l="1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<sst xmlns="http://schemas.openxmlformats.org/spreadsheetml/2006/main" count="1486" uniqueCount="363">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</sst>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33203125" defaultRowHeight="15" customHeight="1" x14ac:dyDescent="0.3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3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3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3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3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3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3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3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ht="14.4" x14ac:dyDescent="0.3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ht="14.4" x14ac:dyDescent="0.3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 x14ac:dyDescent="0.3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ht="14.4" x14ac:dyDescent="0.3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 x14ac:dyDescent="0.3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ht="14.4" x14ac:dyDescent="0.3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 x14ac:dyDescent="0.3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ht="14.4" x14ac:dyDescent="0.3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 x14ac:dyDescent="0.3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ht="14.4" x14ac:dyDescent="0.3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ht="14.4" x14ac:dyDescent="0.3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4" x14ac:dyDescent="0.3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 x14ac:dyDescent="0.3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4" x14ac:dyDescent="0.3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4" x14ac:dyDescent="0.3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 x14ac:dyDescent="0.3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 x14ac:dyDescent="0.3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 x14ac:dyDescent="0.3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 x14ac:dyDescent="0.3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 x14ac:dyDescent="0.3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 x14ac:dyDescent="0.3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 x14ac:dyDescent="0.3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 x14ac:dyDescent="0.3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 x14ac:dyDescent="0.3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 x14ac:dyDescent="0.3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 x14ac:dyDescent="0.3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 x14ac:dyDescent="0.3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 x14ac:dyDescent="0.3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 x14ac:dyDescent="0.3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 x14ac:dyDescent="0.3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 x14ac:dyDescent="0.3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 x14ac:dyDescent="0.3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 x14ac:dyDescent="0.3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 x14ac:dyDescent="0.3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 x14ac:dyDescent="0.3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 x14ac:dyDescent="0.3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 x14ac:dyDescent="0.3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 x14ac:dyDescent="0.3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 x14ac:dyDescent="0.3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 x14ac:dyDescent="0.3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 x14ac:dyDescent="0.3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 x14ac:dyDescent="0.3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 x14ac:dyDescent="0.3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 x14ac:dyDescent="0.3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 x14ac:dyDescent="0.3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 x14ac:dyDescent="0.3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 x14ac:dyDescent="0.3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 x14ac:dyDescent="0.3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 x14ac:dyDescent="0.3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 x14ac:dyDescent="0.3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 x14ac:dyDescent="0.3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 x14ac:dyDescent="0.3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 x14ac:dyDescent="0.3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4" x14ac:dyDescent="0.3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4" x14ac:dyDescent="0.3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4" x14ac:dyDescent="0.3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4" x14ac:dyDescent="0.3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4" x14ac:dyDescent="0.3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4" x14ac:dyDescent="0.3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4" x14ac:dyDescent="0.3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4" x14ac:dyDescent="0.3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4" x14ac:dyDescent="0.3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4" x14ac:dyDescent="0.3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4" x14ac:dyDescent="0.3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4" x14ac:dyDescent="0.3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4" x14ac:dyDescent="0.3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4" x14ac:dyDescent="0.3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4" x14ac:dyDescent="0.3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4" x14ac:dyDescent="0.3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4" x14ac:dyDescent="0.3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4" x14ac:dyDescent="0.3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4" x14ac:dyDescent="0.3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4" x14ac:dyDescent="0.3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4" x14ac:dyDescent="0.3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4" x14ac:dyDescent="0.3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4" x14ac:dyDescent="0.3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4" x14ac:dyDescent="0.3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4" x14ac:dyDescent="0.3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4" x14ac:dyDescent="0.3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4" x14ac:dyDescent="0.3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4" x14ac:dyDescent="0.3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4" x14ac:dyDescent="0.3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4" x14ac:dyDescent="0.3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4" x14ac:dyDescent="0.3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4" x14ac:dyDescent="0.3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4" x14ac:dyDescent="0.3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4" x14ac:dyDescent="0.3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4" x14ac:dyDescent="0.3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4" x14ac:dyDescent="0.3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4" x14ac:dyDescent="0.3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4" x14ac:dyDescent="0.3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4" x14ac:dyDescent="0.3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4" x14ac:dyDescent="0.3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4" x14ac:dyDescent="0.3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4" x14ac:dyDescent="0.3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4" x14ac:dyDescent="0.3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4" x14ac:dyDescent="0.3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4" x14ac:dyDescent="0.3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4" x14ac:dyDescent="0.3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4" x14ac:dyDescent="0.3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4" x14ac:dyDescent="0.3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4" x14ac:dyDescent="0.3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4" x14ac:dyDescent="0.3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4" x14ac:dyDescent="0.3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4" x14ac:dyDescent="0.3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4" x14ac:dyDescent="0.3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4" x14ac:dyDescent="0.3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4" x14ac:dyDescent="0.3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4" x14ac:dyDescent="0.3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4" x14ac:dyDescent="0.3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4" x14ac:dyDescent="0.3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4" x14ac:dyDescent="0.3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4" x14ac:dyDescent="0.3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4" x14ac:dyDescent="0.3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4" x14ac:dyDescent="0.3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4" x14ac:dyDescent="0.3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4" x14ac:dyDescent="0.3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4" x14ac:dyDescent="0.3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4" x14ac:dyDescent="0.3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4" x14ac:dyDescent="0.3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4" x14ac:dyDescent="0.3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4" x14ac:dyDescent="0.3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4" x14ac:dyDescent="0.3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4" x14ac:dyDescent="0.3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4" x14ac:dyDescent="0.3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4" x14ac:dyDescent="0.3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4" x14ac:dyDescent="0.3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4" x14ac:dyDescent="0.3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4" x14ac:dyDescent="0.3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4" x14ac:dyDescent="0.3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4" x14ac:dyDescent="0.3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4" x14ac:dyDescent="0.3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4" x14ac:dyDescent="0.3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4" x14ac:dyDescent="0.3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4" x14ac:dyDescent="0.3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4" x14ac:dyDescent="0.3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4" x14ac:dyDescent="0.3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4" x14ac:dyDescent="0.3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4" x14ac:dyDescent="0.3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4" x14ac:dyDescent="0.3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4" x14ac:dyDescent="0.3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4" x14ac:dyDescent="0.3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4" x14ac:dyDescent="0.3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4" x14ac:dyDescent="0.3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4" x14ac:dyDescent="0.3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4" x14ac:dyDescent="0.3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4" x14ac:dyDescent="0.3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4" x14ac:dyDescent="0.3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4" x14ac:dyDescent="0.3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4" x14ac:dyDescent="0.3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4" x14ac:dyDescent="0.3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4" x14ac:dyDescent="0.3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4" x14ac:dyDescent="0.3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4" x14ac:dyDescent="0.3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4" x14ac:dyDescent="0.3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4" x14ac:dyDescent="0.3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4" x14ac:dyDescent="0.3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4" x14ac:dyDescent="0.3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4" x14ac:dyDescent="0.3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4" x14ac:dyDescent="0.3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4" x14ac:dyDescent="0.3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4" x14ac:dyDescent="0.3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4" x14ac:dyDescent="0.3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4" x14ac:dyDescent="0.3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4" x14ac:dyDescent="0.3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4" x14ac:dyDescent="0.3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4" x14ac:dyDescent="0.3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4" x14ac:dyDescent="0.3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4" x14ac:dyDescent="0.3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4" x14ac:dyDescent="0.3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4" x14ac:dyDescent="0.3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4" x14ac:dyDescent="0.3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4" x14ac:dyDescent="0.3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4" x14ac:dyDescent="0.3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4" x14ac:dyDescent="0.3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4" x14ac:dyDescent="0.3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4" x14ac:dyDescent="0.3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33203125" defaultRowHeight="15" customHeight="1" x14ac:dyDescent="0.3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6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62" width="9.109375" customWidth="1"/>
    <col min="63" max="63" width="10.33203125" customWidth="1"/>
    <col min="64" max="72" width="9.109375" customWidth="1"/>
    <col min="73" max="73" width="9.44140625" customWidth="1"/>
    <col min="74" max="76" width="9.109375" customWidth="1"/>
  </cols>
  <sheetData>
    <row r="1" spans="1:76" ht="4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">
      <c r="A2" s="199" t="s">
        <v>334</v>
      </c>
      <c r="B2" s="194"/>
      <c r="C2" s="10"/>
      <c r="D2" s="11" t="s">
        <v>1</v>
      </c>
      <c r="E2" s="201" t="s">
        <v>35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May: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">
      <c r="A4" s="200"/>
      <c r="B4" s="194"/>
      <c r="C4" s="10"/>
      <c r="D4" s="11" t="s">
        <v>23</v>
      </c>
      <c r="E4" s="114"/>
      <c r="F4" s="6">
        <v>2022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May: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May</v>
      </c>
      <c r="L7" s="202" t="s">
        <v>49</v>
      </c>
      <c r="M7" s="202" t="str">
        <f>CONCATENATE("Taxable days in ",E2)</f>
        <v>Taxable days in May</v>
      </c>
      <c r="N7" s="202" t="s">
        <v>50</v>
      </c>
      <c r="O7" s="202" t="str">
        <f>CONCATENATE("Days with food/acc. in ",$E$2)</f>
        <v>Days with food/acc. in May</v>
      </c>
      <c r="P7" s="202" t="str">
        <f>CONCATENATE("Value of benefits in ",$E$2,", DKK")</f>
        <v>Value of benefits in May, DKK</v>
      </c>
      <c r="Q7" s="202" t="str">
        <f>CONCATENATE("Salary in ",$E$2)</f>
        <v>Salary in May</v>
      </c>
      <c r="R7" s="202" t="s">
        <v>51</v>
      </c>
      <c r="S7" s="202" t="s">
        <v>52</v>
      </c>
      <c r="T7" s="202" t="str">
        <f>CONCATENATE("Gross  income in ",$E$2,", DKK")</f>
        <v>Gross  income in May, DKK</v>
      </c>
      <c r="U7" s="213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361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2022M01</v>
      </c>
      <c r="BK201" s="145" t="str">
        <f>Kurs!C4</f>
        <v>2022M02</v>
      </c>
      <c r="BL201" s="145" t="str">
        <f>Kurs!D4</f>
        <v>2022M03</v>
      </c>
      <c r="BM201" s="145" t="str">
        <f>Kurs!E4</f>
        <v>2022M04</v>
      </c>
      <c r="BN201" s="145" t="str">
        <f>Kurs!F4</f>
        <v>2022M05</v>
      </c>
      <c r="BO201" s="145" t="str">
        <f>Kurs!G4</f>
        <v>2022M06</v>
      </c>
      <c r="BP201" s="145" t="str">
        <f>Kurs!H4</f>
        <v>2022M07</v>
      </c>
      <c r="BQ201" s="145" t="str">
        <f>Kurs!I4</f>
        <v>2022M08</v>
      </c>
      <c r="BR201" s="145" t="str">
        <f>Kurs!J4</f>
        <v>2022M09</v>
      </c>
      <c r="BS201" s="145" t="str">
        <f>Kurs!K4</f>
        <v>2022M10</v>
      </c>
      <c r="BT201" s="145" t="str">
        <f>Kurs!L4</f>
        <v>2022M11</v>
      </c>
      <c r="BU201" s="145" t="str">
        <f>Kurs!M4</f>
        <v>2022M12</v>
      </c>
      <c r="BV201" s="130"/>
      <c r="BW201" s="130"/>
      <c r="BX201" s="47"/>
      <c r="BY201" s="128"/>
    </row>
    <row r="202" spans="1:77" ht="22.5" customHeight="1" x14ac:dyDescent="0.3">
      <c r="A202" s="172" t="s">
        <v>97</v>
      </c>
      <c r="B202" s="146">
        <f>Kurs!B5</f>
        <v>744.11</v>
      </c>
      <c r="C202" s="146">
        <f>Kurs!C5</f>
        <v>744.08</v>
      </c>
      <c r="D202" s="146">
        <f>Kurs!D5</f>
        <v>743.79</v>
      </c>
      <c r="E202" s="146">
        <f>Kurs!E5</f>
        <v>744.15</v>
      </c>
      <c r="F202" s="146">
        <f>Kurs!F5</f>
        <v>743.94</v>
      </c>
      <c r="G202" s="146">
        <f>Kurs!G5</f>
        <v>743.93</v>
      </c>
      <c r="H202" s="146">
        <f>Kurs!H5</f>
        <v>744.26289999999995</v>
      </c>
      <c r="I202" s="146">
        <f>Kurs!I5</f>
        <v>743.93</v>
      </c>
      <c r="J202" s="146">
        <f>Kurs!J5</f>
        <v>743.66319999999996</v>
      </c>
      <c r="K202" s="146">
        <f>Kurs!K5</f>
        <v>743.89290000000005</v>
      </c>
      <c r="L202" s="146">
        <f>Kurs!L5</f>
        <v>743.8732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744.11</v>
      </c>
      <c r="BK202" s="147">
        <f>Kurs!C5</f>
        <v>744.08</v>
      </c>
      <c r="BL202" s="147">
        <f>Kurs!D5</f>
        <v>743.79</v>
      </c>
      <c r="BM202" s="147">
        <f>Kurs!E5</f>
        <v>744.15</v>
      </c>
      <c r="BN202" s="147">
        <f>Kurs!F5</f>
        <v>743.94</v>
      </c>
      <c r="BO202" s="147">
        <f>Kurs!G5</f>
        <v>743.93</v>
      </c>
      <c r="BP202" s="147">
        <f>Kurs!H5</f>
        <v>744.26289999999995</v>
      </c>
      <c r="BQ202" s="147">
        <f>Kurs!I5</f>
        <v>743.93</v>
      </c>
      <c r="BR202" s="147">
        <f>Kurs!J5</f>
        <v>743.66319999999996</v>
      </c>
      <c r="BS202" s="147">
        <f>Kurs!K5</f>
        <v>743.89290000000005</v>
      </c>
      <c r="BT202" s="147">
        <f>Kurs!L5</f>
        <v>743.8732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">
      <c r="A203" s="172" t="s">
        <v>59</v>
      </c>
      <c r="B203" s="146">
        <f>Kurs!B6</f>
        <v>657.7</v>
      </c>
      <c r="C203" s="146">
        <f>Kurs!C6</f>
        <v>656.08</v>
      </c>
      <c r="D203" s="146">
        <f>Kurs!D6</f>
        <v>670.02</v>
      </c>
      <c r="E203" s="146">
        <f>Kurs!E6</f>
        <v>706.02</v>
      </c>
      <c r="F203" s="146">
        <f>Kurs!F6</f>
        <v>694.43</v>
      </c>
      <c r="G203" s="146">
        <f>Kurs!G6</f>
        <v>694.48</v>
      </c>
      <c r="H203" s="146">
        <f>Kurs!H6</f>
        <v>731.26570000000004</v>
      </c>
      <c r="I203" s="146">
        <f>Kurs!I6</f>
        <v>734.59870000000001</v>
      </c>
      <c r="J203" s="146">
        <f>Kurs!J6</f>
        <v>751.08320000000003</v>
      </c>
      <c r="K203" s="146">
        <f>Kurs!K6</f>
        <v>757.1671</v>
      </c>
      <c r="L203" s="146">
        <f>Kurs!L6</f>
        <v>729.52549999999997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657.7</v>
      </c>
      <c r="BK203" s="147">
        <f>Kurs!C6</f>
        <v>656.08</v>
      </c>
      <c r="BL203" s="147">
        <f>Kurs!D6</f>
        <v>670.02</v>
      </c>
      <c r="BM203" s="147">
        <f>Kurs!E6</f>
        <v>706.02</v>
      </c>
      <c r="BN203" s="147">
        <f>Kurs!F6</f>
        <v>694.43</v>
      </c>
      <c r="BO203" s="147">
        <f>Kurs!G6</f>
        <v>694.48</v>
      </c>
      <c r="BP203" s="147">
        <f>Kurs!H6</f>
        <v>731.26570000000004</v>
      </c>
      <c r="BQ203" s="147">
        <f>Kurs!I6</f>
        <v>734.59870000000001</v>
      </c>
      <c r="BR203" s="147">
        <f>Kurs!J6</f>
        <v>751.08320000000003</v>
      </c>
      <c r="BS203" s="147">
        <f>Kurs!K6</f>
        <v>757.1671</v>
      </c>
      <c r="BT203" s="147">
        <f>Kurs!L6</f>
        <v>729.52549999999997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">
      <c r="A204" s="172" t="s">
        <v>336</v>
      </c>
      <c r="B204" s="146">
        <f>Kurs!B7</f>
        <v>521</v>
      </c>
      <c r="C204" s="146">
        <f>Kurs!C7</f>
        <v>515.94000000000005</v>
      </c>
      <c r="D204" s="146">
        <f>Kurs!D7</f>
        <v>535.25</v>
      </c>
      <c r="E204" s="146">
        <f>Kurs!E7</f>
        <v>554.26</v>
      </c>
      <c r="F204" s="146">
        <f>Kurs!F7</f>
        <v>548.1</v>
      </c>
      <c r="G204" s="146">
        <f>Kurs!G7</f>
        <v>549.59</v>
      </c>
      <c r="H204" s="146">
        <f>Kurs!H7</f>
        <v>564.74900000000002</v>
      </c>
      <c r="I204" s="146">
        <f>Kurs!I7</f>
        <v>568.86779999999999</v>
      </c>
      <c r="J204" s="146">
        <f>Kurs!J7</f>
        <v>563.98230000000001</v>
      </c>
      <c r="K204" s="146">
        <f>Kurs!K7</f>
        <v>551.97429999999997</v>
      </c>
      <c r="L204" s="146">
        <f>Kurs!L7</f>
        <v>542.77409999999998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29200</v>
      </c>
      <c r="I211" s="175">
        <v>68</v>
      </c>
      <c r="J211" s="174">
        <f>+H210-H211</f>
        <v>-29200</v>
      </c>
      <c r="K211" s="175">
        <f>ABS(+J211/K207)</f>
        <v>80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17500</v>
      </c>
      <c r="I212" s="175">
        <v>31.23</v>
      </c>
      <c r="J212" s="174">
        <f>+H210-H212</f>
        <v>-17500</v>
      </c>
      <c r="K212" s="175">
        <f>ABS(+J212/K207)</f>
        <v>47.945205479452056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46700</v>
      </c>
      <c r="I213" s="175">
        <v>99.23</v>
      </c>
      <c r="J213" s="174">
        <f>+H210-H213</f>
        <v>-46700</v>
      </c>
      <c r="K213" s="175">
        <f>ABS(+J213/K207)</f>
        <v>127.94520547945206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33203125" defaultRowHeight="15" customHeight="1" x14ac:dyDescent="0.3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 x14ac:dyDescent="0.3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3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3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3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3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3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3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33203125" defaultRowHeight="15" customHeight="1" x14ac:dyDescent="0.3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 x14ac:dyDescent="0.3">
      <c r="A1" s="8"/>
      <c r="B1" s="8"/>
      <c r="C1" s="8"/>
      <c r="D1" s="8"/>
      <c r="E1" s="8"/>
      <c r="F1" s="8"/>
      <c r="G1" s="8"/>
      <c r="H1" s="8"/>
    </row>
    <row r="2" spans="1:8" ht="15" customHeight="1" x14ac:dyDescent="0.3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3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B13" sqref="B13"/>
    </sheetView>
  </sheetViews>
  <sheetFormatPr defaultColWidth="17.33203125" defaultRowHeight="15" customHeight="1" x14ac:dyDescent="0.3"/>
  <cols>
    <col min="1" max="1" width="8.6640625" customWidth="1"/>
    <col min="2" max="13" width="10.109375" bestFit="1" customWidth="1"/>
  </cols>
  <sheetData>
    <row r="1" spans="1:13" ht="14.4" x14ac:dyDescent="0.3">
      <c r="A1" s="227">
        <f>'Specification of wages &amp; taxes'!F4</f>
        <v>2022</v>
      </c>
      <c r="B1" s="228"/>
      <c r="C1" s="228"/>
    </row>
    <row r="2" spans="1:13" ht="15" customHeight="1" x14ac:dyDescent="0.3">
      <c r="A2" s="135"/>
      <c r="B2" s="135"/>
      <c r="C2" s="135"/>
    </row>
    <row r="3" spans="1:13" ht="15" customHeight="1" x14ac:dyDescent="0.3">
      <c r="A3" s="135"/>
      <c r="B3" s="135"/>
      <c r="C3" s="135"/>
    </row>
    <row r="4" spans="1:13" ht="15" customHeight="1" x14ac:dyDescent="0.3">
      <c r="A4" s="136"/>
      <c r="B4" s="137" t="s">
        <v>349</v>
      </c>
      <c r="C4" s="137" t="s">
        <v>350</v>
      </c>
      <c r="D4" s="137" t="s">
        <v>351</v>
      </c>
      <c r="E4" s="137" t="s">
        <v>352</v>
      </c>
      <c r="F4" s="137" t="s">
        <v>353</v>
      </c>
      <c r="G4" s="137" t="s">
        <v>354</v>
      </c>
      <c r="H4" s="137" t="s">
        <v>355</v>
      </c>
      <c r="I4" s="137" t="s">
        <v>356</v>
      </c>
      <c r="J4" s="137" t="s">
        <v>357</v>
      </c>
      <c r="K4" s="137" t="s">
        <v>358</v>
      </c>
      <c r="L4" s="137" t="s">
        <v>359</v>
      </c>
      <c r="M4" s="138" t="s">
        <v>360</v>
      </c>
    </row>
    <row r="5" spans="1:13" ht="15" customHeight="1" x14ac:dyDescent="0.3">
      <c r="A5" s="139" t="s">
        <v>329</v>
      </c>
      <c r="B5" s="141">
        <v>744.11</v>
      </c>
      <c r="C5" s="141">
        <v>744.08</v>
      </c>
      <c r="D5" s="141">
        <v>743.79</v>
      </c>
      <c r="E5" s="141">
        <v>744.15</v>
      </c>
      <c r="F5" s="163">
        <v>743.94</v>
      </c>
      <c r="G5" s="163">
        <v>743.93</v>
      </c>
      <c r="H5" s="163">
        <v>744.26289999999995</v>
      </c>
      <c r="I5" s="164">
        <v>743.93</v>
      </c>
      <c r="J5" s="141">
        <v>743.66319999999996</v>
      </c>
      <c r="K5" s="141">
        <v>743.89290000000005</v>
      </c>
      <c r="L5" s="141">
        <v>743.8732</v>
      </c>
      <c r="M5" s="141"/>
    </row>
    <row r="6" spans="1:13" ht="15" customHeight="1" x14ac:dyDescent="0.3">
      <c r="A6" s="139" t="s">
        <v>330</v>
      </c>
      <c r="B6" s="141">
        <v>657.7</v>
      </c>
      <c r="C6" s="141">
        <v>656.08</v>
      </c>
      <c r="D6" s="141">
        <v>670.02</v>
      </c>
      <c r="E6" s="141">
        <v>706.02</v>
      </c>
      <c r="F6" s="163">
        <v>694.43</v>
      </c>
      <c r="G6" s="163">
        <v>694.48</v>
      </c>
      <c r="H6" s="163">
        <v>731.26570000000004</v>
      </c>
      <c r="I6" s="164">
        <v>734.59870000000001</v>
      </c>
      <c r="J6" s="141">
        <v>751.08320000000003</v>
      </c>
      <c r="K6" s="141">
        <v>757.1671</v>
      </c>
      <c r="L6" s="141">
        <v>729.52549999999997</v>
      </c>
      <c r="M6" s="141"/>
    </row>
    <row r="7" spans="1:13" ht="15" customHeight="1" x14ac:dyDescent="0.3">
      <c r="A7" s="139" t="s">
        <v>336</v>
      </c>
      <c r="B7" s="141">
        <v>521</v>
      </c>
      <c r="C7" s="141">
        <v>515.94000000000005</v>
      </c>
      <c r="D7" s="141">
        <v>535.25</v>
      </c>
      <c r="E7" s="141">
        <v>554.26</v>
      </c>
      <c r="F7" s="163">
        <v>548.1</v>
      </c>
      <c r="G7" s="163">
        <v>549.59</v>
      </c>
      <c r="H7" s="163">
        <v>564.74900000000002</v>
      </c>
      <c r="I7" s="164">
        <v>568.86779999999999</v>
      </c>
      <c r="J7" s="141">
        <v>563.98230000000001</v>
      </c>
      <c r="K7" s="141">
        <v>551.97429999999997</v>
      </c>
      <c r="L7" s="141">
        <v>542.77409999999998</v>
      </c>
      <c r="M7" s="141"/>
    </row>
    <row r="8" spans="1:13" ht="15" customHeight="1" x14ac:dyDescent="0.3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">
      <c r="B11" s="162"/>
    </row>
    <row r="13" spans="1:13" ht="15" customHeight="1" x14ac:dyDescent="0.3">
      <c r="B13" s="178" t="s">
        <v>362</v>
      </c>
    </row>
    <row r="16" spans="1:13" ht="15" customHeight="1" x14ac:dyDescent="0.3">
      <c r="L16" t="s">
        <v>332</v>
      </c>
    </row>
  </sheetData>
  <sheetProtection algorithmName="SHA-512" hashValue="6hWxHnIWL449NQa8bCjrRaeAqWgMaKEO/adRKNaf/TJajbnMuN1Bv4pMvJpbckdW7IkX3DzxP/PJkHcwDIMs+g==" saltValue="I7hFkTDPHWAgqwBppEN0nw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4.4" x14ac:dyDescent="0.3"/>
  <sheetData>
    <row r="9" spans="1:10" x14ac:dyDescent="0.3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">
      <c r="A13" s="167" t="s">
        <v>112</v>
      </c>
      <c r="B13" s="168">
        <v>29200</v>
      </c>
      <c r="C13" s="168"/>
      <c r="D13" s="169"/>
      <c r="E13" s="170"/>
      <c r="F13" s="170"/>
      <c r="G13" s="170"/>
      <c r="H13" s="170"/>
      <c r="I13" s="170"/>
      <c r="J13" s="170"/>
    </row>
    <row r="14" spans="1:10" x14ac:dyDescent="0.3">
      <c r="A14" s="167" t="s">
        <v>115</v>
      </c>
      <c r="B14" s="168">
        <v>17500</v>
      </c>
      <c r="C14" s="169"/>
      <c r="D14" s="169"/>
      <c r="E14" s="170"/>
      <c r="F14" s="170"/>
      <c r="G14" s="170"/>
      <c r="H14" s="170"/>
      <c r="I14" s="170"/>
      <c r="J14" s="170"/>
    </row>
    <row r="15" spans="1:10" x14ac:dyDescent="0.3">
      <c r="A15" s="167" t="s">
        <v>58</v>
      </c>
      <c r="B15" s="168">
        <f t="shared" ref="B15" si="0">+B13+B14</f>
        <v>46700</v>
      </c>
      <c r="C15" s="169"/>
      <c r="D15" s="169"/>
      <c r="E15" s="170"/>
      <c r="F15" s="170"/>
      <c r="G15" s="170"/>
      <c r="H15" s="170"/>
      <c r="I15" s="170"/>
      <c r="J15" s="170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Mikael Munch</cp:lastModifiedBy>
  <cp:lastPrinted>2020-09-02T17:01:21Z</cp:lastPrinted>
  <dcterms:created xsi:type="dcterms:W3CDTF">2015-05-04T12:02:48Z</dcterms:created>
  <dcterms:modified xsi:type="dcterms:W3CDTF">2022-12-07T16:42:49Z</dcterms:modified>
</cp:coreProperties>
</file>