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F:\Mappe til filudveksling\Sulinal\Tax Filings form\2026\"/>
    </mc:Choice>
  </mc:AlternateContent>
  <xr:revisionPtr revIDLastSave="0" documentId="8_{E05AD985-BA0F-4F43-BC19-F4BAB2FF1A5B}" xr6:coauthVersionLast="47" xr6:coauthVersionMax="47" xr10:uidLastSave="{00000000-0000-0000-0000-000000000000}"/>
  <workbookProtection workbookAlgorithmName="SHA-512" workbookHashValue="KVoD+ueghbDMfeoB8YlU8mO+UJHzmWEBpD//dtSSntvSlpptTYmWF053GcamMSINb/L/jGy0I4ghIBeqi29F3w==" workbookSaltValue="IAjHN+0b2oXD00Ye/8gipQ==" workbookSpinCount="100000" lockStructure="1"/>
  <bookViews>
    <workbookView xWindow="-120" yWindow="-120" windowWidth="29040" windowHeight="15720" activeTab="1" xr2:uid="{00000000-000D-0000-FFFF-FFFF00000000}"/>
  </bookViews>
  <sheets>
    <sheet name="Information on contractor" sheetId="1" r:id="rId1"/>
    <sheet name="Specification of wages &amp; taxes" sheetId="2" r:id="rId2"/>
    <sheet name="List of subcontractors" sheetId="3" r:id="rId3"/>
    <sheet name="CSV-file" sheetId="4" r:id="rId4"/>
    <sheet name="Kurs" sheetId="5" r:id="rId5"/>
    <sheet name="Allowan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6" l="1"/>
  <c r="C15" i="6"/>
  <c r="K207" i="2"/>
  <c r="X10" i="2"/>
  <c r="B15" i="6"/>
  <c r="M204" i="2"/>
  <c r="L204" i="2"/>
  <c r="K204" i="2"/>
  <c r="J204" i="2"/>
  <c r="I204" i="2"/>
  <c r="H204" i="2"/>
  <c r="G204" i="2"/>
  <c r="F204" i="2"/>
  <c r="E204" i="2"/>
  <c r="D204" i="2"/>
  <c r="Z161" i="2" s="1"/>
  <c r="C204" i="2"/>
  <c r="B204" i="2"/>
  <c r="A1" i="3"/>
  <c r="C205" i="2"/>
  <c r="D205" i="2"/>
  <c r="E205" i="2"/>
  <c r="F205" i="2"/>
  <c r="G205" i="2"/>
  <c r="H205" i="2"/>
  <c r="I205" i="2"/>
  <c r="J205" i="2"/>
  <c r="K205" i="2"/>
  <c r="L205" i="2"/>
  <c r="M205" i="2"/>
  <c r="B205" i="2"/>
  <c r="C203" i="2"/>
  <c r="D203" i="2"/>
  <c r="E203" i="2"/>
  <c r="F203" i="2"/>
  <c r="G203" i="2"/>
  <c r="H203" i="2"/>
  <c r="I203" i="2"/>
  <c r="J203" i="2"/>
  <c r="K203" i="2"/>
  <c r="L203" i="2"/>
  <c r="M203" i="2"/>
  <c r="B203" i="2"/>
  <c r="Z10" i="2" s="1"/>
  <c r="M202" i="2"/>
  <c r="C202" i="2"/>
  <c r="D202" i="2"/>
  <c r="E202" i="2"/>
  <c r="F202" i="2"/>
  <c r="G202" i="2"/>
  <c r="H202" i="2"/>
  <c r="I202" i="2"/>
  <c r="J202" i="2"/>
  <c r="K202" i="2"/>
  <c r="L202" i="2"/>
  <c r="B202" i="2"/>
  <c r="Z12" i="2"/>
  <c r="Z16" i="2"/>
  <c r="Z20" i="2"/>
  <c r="Z24" i="2"/>
  <c r="Z28" i="2"/>
  <c r="Z32" i="2"/>
  <c r="Z36" i="2"/>
  <c r="Z40" i="2"/>
  <c r="Z44" i="2"/>
  <c r="Z48" i="2"/>
  <c r="Z52" i="2"/>
  <c r="Z56" i="2"/>
  <c r="Z60" i="2"/>
  <c r="Z64" i="2"/>
  <c r="Z68" i="2"/>
  <c r="Z72" i="2"/>
  <c r="Z76" i="2"/>
  <c r="Z80" i="2"/>
  <c r="Z84" i="2"/>
  <c r="Z88" i="2"/>
  <c r="Z92" i="2"/>
  <c r="Z96" i="2"/>
  <c r="Z100" i="2"/>
  <c r="Z104" i="2"/>
  <c r="Z17" i="2"/>
  <c r="Z37" i="2"/>
  <c r="Z45" i="2"/>
  <c r="Z53" i="2"/>
  <c r="Z61" i="2"/>
  <c r="Z69" i="2"/>
  <c r="Z77" i="2"/>
  <c r="Z85" i="2"/>
  <c r="Z93" i="2"/>
  <c r="Z101" i="2"/>
  <c r="Z13" i="2"/>
  <c r="Z105" i="2"/>
  <c r="Z14" i="2"/>
  <c r="Z18" i="2"/>
  <c r="Z22" i="2"/>
  <c r="Z26" i="2"/>
  <c r="Z34" i="2"/>
  <c r="Z38" i="2"/>
  <c r="Z42" i="2"/>
  <c r="Z46" i="2"/>
  <c r="Z50" i="2"/>
  <c r="Z54" i="2"/>
  <c r="Z58" i="2"/>
  <c r="Z62" i="2"/>
  <c r="Z66" i="2"/>
  <c r="Z70" i="2"/>
  <c r="Z74" i="2"/>
  <c r="Z78" i="2"/>
  <c r="Z82" i="2"/>
  <c r="Z86" i="2"/>
  <c r="Z90" i="2"/>
  <c r="Z94" i="2"/>
  <c r="Z98" i="2"/>
  <c r="Z102" i="2"/>
  <c r="Z106" i="2"/>
  <c r="Z21" i="2"/>
  <c r="Z25" i="2"/>
  <c r="Z33" i="2"/>
  <c r="Z41" i="2"/>
  <c r="Z49" i="2"/>
  <c r="Z57" i="2"/>
  <c r="Z65" i="2"/>
  <c r="Z73" i="2"/>
  <c r="Z81" i="2"/>
  <c r="Z89" i="2"/>
  <c r="Z97" i="2"/>
  <c r="Z15" i="2"/>
  <c r="Z19" i="2"/>
  <c r="Z23" i="2"/>
  <c r="Z27" i="2"/>
  <c r="Z31" i="2"/>
  <c r="Z35" i="2"/>
  <c r="Z39" i="2"/>
  <c r="Z43" i="2"/>
  <c r="Z47" i="2"/>
  <c r="Z51" i="2"/>
  <c r="Z55" i="2"/>
  <c r="Z59" i="2"/>
  <c r="Z63" i="2"/>
  <c r="Z67" i="2"/>
  <c r="Z71" i="2"/>
  <c r="Z75" i="2"/>
  <c r="Z79" i="2"/>
  <c r="Z83" i="2"/>
  <c r="Z87" i="2"/>
  <c r="Z91" i="2"/>
  <c r="Z95" i="2"/>
  <c r="Z99" i="2"/>
  <c r="Z103" i="2"/>
  <c r="Z107" i="2"/>
  <c r="BK205" i="2"/>
  <c r="BL205" i="2"/>
  <c r="BM205" i="2"/>
  <c r="BN205" i="2"/>
  <c r="BO205" i="2"/>
  <c r="BP205" i="2"/>
  <c r="BQ205" i="2"/>
  <c r="BR205" i="2"/>
  <c r="BS205" i="2"/>
  <c r="BT205" i="2"/>
  <c r="BU205" i="2"/>
  <c r="BJ205" i="2"/>
  <c r="BK203" i="2"/>
  <c r="BL203" i="2"/>
  <c r="BM203" i="2"/>
  <c r="BN203" i="2"/>
  <c r="BO203" i="2"/>
  <c r="BP203" i="2"/>
  <c r="BQ203" i="2"/>
  <c r="BR203" i="2"/>
  <c r="BS203" i="2"/>
  <c r="BT203" i="2"/>
  <c r="BU203" i="2"/>
  <c r="BJ203" i="2"/>
  <c r="BK202" i="2"/>
  <c r="BL202" i="2"/>
  <c r="BM202" i="2"/>
  <c r="BN202" i="2"/>
  <c r="BO202" i="2"/>
  <c r="BP202" i="2"/>
  <c r="BQ202" i="2"/>
  <c r="BR202" i="2"/>
  <c r="BS202" i="2"/>
  <c r="BT202" i="2"/>
  <c r="BU202" i="2"/>
  <c r="BJ202" i="2"/>
  <c r="BK201" i="2"/>
  <c r="BL201" i="2"/>
  <c r="BM201" i="2"/>
  <c r="BN201" i="2"/>
  <c r="BO201" i="2"/>
  <c r="BP201" i="2"/>
  <c r="BQ201" i="2"/>
  <c r="BR201" i="2"/>
  <c r="BS201" i="2"/>
  <c r="BT201" i="2"/>
  <c r="BU201" i="2"/>
  <c r="BJ201" i="2"/>
  <c r="A1" i="5"/>
  <c r="H208" i="2" s="1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H212" i="2"/>
  <c r="H209" i="2"/>
  <c r="H213" i="2"/>
  <c r="H211" i="2"/>
  <c r="P6" i="3"/>
  <c r="H156" i="4"/>
  <c r="G156" i="4"/>
  <c r="F156" i="4"/>
  <c r="E156" i="4"/>
  <c r="D156" i="4"/>
  <c r="C156" i="4"/>
  <c r="B156" i="4"/>
  <c r="H155" i="4"/>
  <c r="G155" i="4"/>
  <c r="F155" i="4"/>
  <c r="E155" i="4"/>
  <c r="D155" i="4"/>
  <c r="C155" i="4"/>
  <c r="B155" i="4"/>
  <c r="H154" i="4"/>
  <c r="G154" i="4"/>
  <c r="F154" i="4"/>
  <c r="E154" i="4"/>
  <c r="D154" i="4"/>
  <c r="C154" i="4"/>
  <c r="B154" i="4"/>
  <c r="H153" i="4"/>
  <c r="G153" i="4"/>
  <c r="F153" i="4"/>
  <c r="E153" i="4"/>
  <c r="D153" i="4"/>
  <c r="C153" i="4"/>
  <c r="B153" i="4"/>
  <c r="H152" i="4"/>
  <c r="G152" i="4"/>
  <c r="F152" i="4"/>
  <c r="E152" i="4"/>
  <c r="D152" i="4"/>
  <c r="C152" i="4"/>
  <c r="B152" i="4"/>
  <c r="H151" i="4"/>
  <c r="G151" i="4"/>
  <c r="F151" i="4"/>
  <c r="E151" i="4"/>
  <c r="D151" i="4"/>
  <c r="C151" i="4"/>
  <c r="B151" i="4"/>
  <c r="H150" i="4"/>
  <c r="G150" i="4"/>
  <c r="F150" i="4"/>
  <c r="E150" i="4"/>
  <c r="D150" i="4"/>
  <c r="C150" i="4"/>
  <c r="B150" i="4"/>
  <c r="H149" i="4"/>
  <c r="G149" i="4"/>
  <c r="F149" i="4"/>
  <c r="E149" i="4"/>
  <c r="D149" i="4"/>
  <c r="C149" i="4"/>
  <c r="B149" i="4"/>
  <c r="H148" i="4"/>
  <c r="G148" i="4"/>
  <c r="F148" i="4"/>
  <c r="E148" i="4"/>
  <c r="D148" i="4"/>
  <c r="C148" i="4"/>
  <c r="B148" i="4"/>
  <c r="H147" i="4"/>
  <c r="G147" i="4"/>
  <c r="F147" i="4"/>
  <c r="E147" i="4"/>
  <c r="D147" i="4"/>
  <c r="C147" i="4"/>
  <c r="B147" i="4"/>
  <c r="H146" i="4"/>
  <c r="G146" i="4"/>
  <c r="F146" i="4"/>
  <c r="E146" i="4"/>
  <c r="D146" i="4"/>
  <c r="C146" i="4"/>
  <c r="B146" i="4"/>
  <c r="H145" i="4"/>
  <c r="G145" i="4"/>
  <c r="F145" i="4"/>
  <c r="E145" i="4"/>
  <c r="D145" i="4"/>
  <c r="C145" i="4"/>
  <c r="B145" i="4"/>
  <c r="H144" i="4"/>
  <c r="G144" i="4"/>
  <c r="F144" i="4"/>
  <c r="E144" i="4"/>
  <c r="D144" i="4"/>
  <c r="C144" i="4"/>
  <c r="B144" i="4"/>
  <c r="H143" i="4"/>
  <c r="G143" i="4"/>
  <c r="F143" i="4"/>
  <c r="E143" i="4"/>
  <c r="D143" i="4"/>
  <c r="C143" i="4"/>
  <c r="B143" i="4"/>
  <c r="H142" i="4"/>
  <c r="G142" i="4"/>
  <c r="F142" i="4"/>
  <c r="E142" i="4"/>
  <c r="D142" i="4"/>
  <c r="C142" i="4"/>
  <c r="B142" i="4"/>
  <c r="H141" i="4"/>
  <c r="G141" i="4"/>
  <c r="F141" i="4"/>
  <c r="E141" i="4"/>
  <c r="D141" i="4"/>
  <c r="C141" i="4"/>
  <c r="B141" i="4"/>
  <c r="H140" i="4"/>
  <c r="G140" i="4"/>
  <c r="F140" i="4"/>
  <c r="E140" i="4"/>
  <c r="D140" i="4"/>
  <c r="C140" i="4"/>
  <c r="B140" i="4"/>
  <c r="H139" i="4"/>
  <c r="G139" i="4"/>
  <c r="F139" i="4"/>
  <c r="E139" i="4"/>
  <c r="D139" i="4"/>
  <c r="C139" i="4"/>
  <c r="B139" i="4"/>
  <c r="H138" i="4"/>
  <c r="G138" i="4"/>
  <c r="F138" i="4"/>
  <c r="E138" i="4"/>
  <c r="D138" i="4"/>
  <c r="C138" i="4"/>
  <c r="B138" i="4"/>
  <c r="H137" i="4"/>
  <c r="G137" i="4"/>
  <c r="F137" i="4"/>
  <c r="E137" i="4"/>
  <c r="D137" i="4"/>
  <c r="C137" i="4"/>
  <c r="B137" i="4"/>
  <c r="H136" i="4"/>
  <c r="G136" i="4"/>
  <c r="F136" i="4"/>
  <c r="E136" i="4"/>
  <c r="D136" i="4"/>
  <c r="C136" i="4"/>
  <c r="B136" i="4"/>
  <c r="H135" i="4"/>
  <c r="G135" i="4"/>
  <c r="F135" i="4"/>
  <c r="E135" i="4"/>
  <c r="D135" i="4"/>
  <c r="C135" i="4"/>
  <c r="B135" i="4"/>
  <c r="H134" i="4"/>
  <c r="G134" i="4"/>
  <c r="F134" i="4"/>
  <c r="E134" i="4"/>
  <c r="D134" i="4"/>
  <c r="C134" i="4"/>
  <c r="B134" i="4"/>
  <c r="H133" i="4"/>
  <c r="G133" i="4"/>
  <c r="F133" i="4"/>
  <c r="E133" i="4"/>
  <c r="D133" i="4"/>
  <c r="C133" i="4"/>
  <c r="B133" i="4"/>
  <c r="H132" i="4"/>
  <c r="G132" i="4"/>
  <c r="F132" i="4"/>
  <c r="E132" i="4"/>
  <c r="D132" i="4"/>
  <c r="C132" i="4"/>
  <c r="B132" i="4"/>
  <c r="H131" i="4"/>
  <c r="G131" i="4"/>
  <c r="F131" i="4"/>
  <c r="E131" i="4"/>
  <c r="D131" i="4"/>
  <c r="C131" i="4"/>
  <c r="B131" i="4"/>
  <c r="H130" i="4"/>
  <c r="G130" i="4"/>
  <c r="F130" i="4"/>
  <c r="E130" i="4"/>
  <c r="D130" i="4"/>
  <c r="C130" i="4"/>
  <c r="B130" i="4"/>
  <c r="H129" i="4"/>
  <c r="G129" i="4"/>
  <c r="F129" i="4"/>
  <c r="E129" i="4"/>
  <c r="D129" i="4"/>
  <c r="C129" i="4"/>
  <c r="B129" i="4"/>
  <c r="H128" i="4"/>
  <c r="G128" i="4"/>
  <c r="F128" i="4"/>
  <c r="E128" i="4"/>
  <c r="D128" i="4"/>
  <c r="C128" i="4"/>
  <c r="B128" i="4"/>
  <c r="H127" i="4"/>
  <c r="G127" i="4"/>
  <c r="F127" i="4"/>
  <c r="E127" i="4"/>
  <c r="D127" i="4"/>
  <c r="C127" i="4"/>
  <c r="B127" i="4"/>
  <c r="H126" i="4"/>
  <c r="G126" i="4"/>
  <c r="F126" i="4"/>
  <c r="E126" i="4"/>
  <c r="D126" i="4"/>
  <c r="C126" i="4"/>
  <c r="B126" i="4"/>
  <c r="H125" i="4"/>
  <c r="G125" i="4"/>
  <c r="F125" i="4"/>
  <c r="E125" i="4"/>
  <c r="D125" i="4"/>
  <c r="C125" i="4"/>
  <c r="B125" i="4"/>
  <c r="H124" i="4"/>
  <c r="G124" i="4"/>
  <c r="F124" i="4"/>
  <c r="E124" i="4"/>
  <c r="D124" i="4"/>
  <c r="C124" i="4"/>
  <c r="B124" i="4"/>
  <c r="H123" i="4"/>
  <c r="G123" i="4"/>
  <c r="F123" i="4"/>
  <c r="E123" i="4"/>
  <c r="D123" i="4"/>
  <c r="C123" i="4"/>
  <c r="B123" i="4"/>
  <c r="H122" i="4"/>
  <c r="G122" i="4"/>
  <c r="F122" i="4"/>
  <c r="E122" i="4"/>
  <c r="D122" i="4"/>
  <c r="C122" i="4"/>
  <c r="B122" i="4"/>
  <c r="H121" i="4"/>
  <c r="G121" i="4"/>
  <c r="F121" i="4"/>
  <c r="E121" i="4"/>
  <c r="D121" i="4"/>
  <c r="C121" i="4"/>
  <c r="B121" i="4"/>
  <c r="H120" i="4"/>
  <c r="G120" i="4"/>
  <c r="F120" i="4"/>
  <c r="E120" i="4"/>
  <c r="D120" i="4"/>
  <c r="C120" i="4"/>
  <c r="B120" i="4"/>
  <c r="H119" i="4"/>
  <c r="G119" i="4"/>
  <c r="F119" i="4"/>
  <c r="E119" i="4"/>
  <c r="D119" i="4"/>
  <c r="C119" i="4"/>
  <c r="B119" i="4"/>
  <c r="H118" i="4"/>
  <c r="G118" i="4"/>
  <c r="F118" i="4"/>
  <c r="E118" i="4"/>
  <c r="D118" i="4"/>
  <c r="C118" i="4"/>
  <c r="B118" i="4"/>
  <c r="H117" i="4"/>
  <c r="G117" i="4"/>
  <c r="F117" i="4"/>
  <c r="E117" i="4"/>
  <c r="D117" i="4"/>
  <c r="C117" i="4"/>
  <c r="B117" i="4"/>
  <c r="H116" i="4"/>
  <c r="G116" i="4"/>
  <c r="F116" i="4"/>
  <c r="E116" i="4"/>
  <c r="D116" i="4"/>
  <c r="C116" i="4"/>
  <c r="B116" i="4"/>
  <c r="H115" i="4"/>
  <c r="G115" i="4"/>
  <c r="F115" i="4"/>
  <c r="E115" i="4"/>
  <c r="D115" i="4"/>
  <c r="C115" i="4"/>
  <c r="B115" i="4"/>
  <c r="H114" i="4"/>
  <c r="G114" i="4"/>
  <c r="F114" i="4"/>
  <c r="E114" i="4"/>
  <c r="D114" i="4"/>
  <c r="C114" i="4"/>
  <c r="B114" i="4"/>
  <c r="H113" i="4"/>
  <c r="G113" i="4"/>
  <c r="F113" i="4"/>
  <c r="E113" i="4"/>
  <c r="D113" i="4"/>
  <c r="C113" i="4"/>
  <c r="B113" i="4"/>
  <c r="H112" i="4"/>
  <c r="G112" i="4"/>
  <c r="F112" i="4"/>
  <c r="E112" i="4"/>
  <c r="D112" i="4"/>
  <c r="C112" i="4"/>
  <c r="B112" i="4"/>
  <c r="H111" i="4"/>
  <c r="G111" i="4"/>
  <c r="F111" i="4"/>
  <c r="E111" i="4"/>
  <c r="D111" i="4"/>
  <c r="C111" i="4"/>
  <c r="B111" i="4"/>
  <c r="H110" i="4"/>
  <c r="G110" i="4"/>
  <c r="F110" i="4"/>
  <c r="E110" i="4"/>
  <c r="D110" i="4"/>
  <c r="C110" i="4"/>
  <c r="B110" i="4"/>
  <c r="H109" i="4"/>
  <c r="G109" i="4"/>
  <c r="F109" i="4"/>
  <c r="E109" i="4"/>
  <c r="D109" i="4"/>
  <c r="C109" i="4"/>
  <c r="B109" i="4"/>
  <c r="H108" i="4"/>
  <c r="G108" i="4"/>
  <c r="F108" i="4"/>
  <c r="E108" i="4"/>
  <c r="D108" i="4"/>
  <c r="C108" i="4"/>
  <c r="B108" i="4"/>
  <c r="H107" i="4"/>
  <c r="G107" i="4"/>
  <c r="F107" i="4"/>
  <c r="E107" i="4"/>
  <c r="D107" i="4"/>
  <c r="C107" i="4"/>
  <c r="B107" i="4"/>
  <c r="H106" i="4"/>
  <c r="G106" i="4"/>
  <c r="F106" i="4"/>
  <c r="E106" i="4"/>
  <c r="D106" i="4"/>
  <c r="C106" i="4"/>
  <c r="B106" i="4"/>
  <c r="H105" i="4"/>
  <c r="G105" i="4"/>
  <c r="F105" i="4"/>
  <c r="E105" i="4"/>
  <c r="D105" i="4"/>
  <c r="C105" i="4"/>
  <c r="B105" i="4"/>
  <c r="H104" i="4"/>
  <c r="G104" i="4"/>
  <c r="F104" i="4"/>
  <c r="E104" i="4"/>
  <c r="D104" i="4"/>
  <c r="C104" i="4"/>
  <c r="B104" i="4"/>
  <c r="H103" i="4"/>
  <c r="G103" i="4"/>
  <c r="F103" i="4"/>
  <c r="E103" i="4"/>
  <c r="D103" i="4"/>
  <c r="C103" i="4"/>
  <c r="B103" i="4"/>
  <c r="H102" i="4"/>
  <c r="G102" i="4"/>
  <c r="F102" i="4"/>
  <c r="E102" i="4"/>
  <c r="D102" i="4"/>
  <c r="C102" i="4"/>
  <c r="B102" i="4"/>
  <c r="H101" i="4"/>
  <c r="G101" i="4"/>
  <c r="F101" i="4"/>
  <c r="E101" i="4"/>
  <c r="D101" i="4"/>
  <c r="C101" i="4"/>
  <c r="B101" i="4"/>
  <c r="H100" i="4"/>
  <c r="G100" i="4"/>
  <c r="F100" i="4"/>
  <c r="E100" i="4"/>
  <c r="D100" i="4"/>
  <c r="C100" i="4"/>
  <c r="B100" i="4"/>
  <c r="H99" i="4"/>
  <c r="G99" i="4"/>
  <c r="F99" i="4"/>
  <c r="E99" i="4"/>
  <c r="D99" i="4"/>
  <c r="C99" i="4"/>
  <c r="B99" i="4"/>
  <c r="H98" i="4"/>
  <c r="G98" i="4"/>
  <c r="F98" i="4"/>
  <c r="E98" i="4"/>
  <c r="D98" i="4"/>
  <c r="C98" i="4"/>
  <c r="B98" i="4"/>
  <c r="H97" i="4"/>
  <c r="G97" i="4"/>
  <c r="F97" i="4"/>
  <c r="E97" i="4"/>
  <c r="D97" i="4"/>
  <c r="C97" i="4"/>
  <c r="B97" i="4"/>
  <c r="H96" i="4"/>
  <c r="G96" i="4"/>
  <c r="F96" i="4"/>
  <c r="E96" i="4"/>
  <c r="D96" i="4"/>
  <c r="C96" i="4"/>
  <c r="B96" i="4"/>
  <c r="H95" i="4"/>
  <c r="G95" i="4"/>
  <c r="F95" i="4"/>
  <c r="E95" i="4"/>
  <c r="D95" i="4"/>
  <c r="C95" i="4"/>
  <c r="B95" i="4"/>
  <c r="H94" i="4"/>
  <c r="G94" i="4"/>
  <c r="F94" i="4"/>
  <c r="E94" i="4"/>
  <c r="D94" i="4"/>
  <c r="C94" i="4"/>
  <c r="B94" i="4"/>
  <c r="H93" i="4"/>
  <c r="G93" i="4"/>
  <c r="F93" i="4"/>
  <c r="E93" i="4"/>
  <c r="D93" i="4"/>
  <c r="C93" i="4"/>
  <c r="B93" i="4"/>
  <c r="H92" i="4"/>
  <c r="G92" i="4"/>
  <c r="F92" i="4"/>
  <c r="E92" i="4"/>
  <c r="D92" i="4"/>
  <c r="C92" i="4"/>
  <c r="B92" i="4"/>
  <c r="H91" i="4"/>
  <c r="G91" i="4"/>
  <c r="F91" i="4"/>
  <c r="E91" i="4"/>
  <c r="D91" i="4"/>
  <c r="C91" i="4"/>
  <c r="B91" i="4"/>
  <c r="H90" i="4"/>
  <c r="G90" i="4"/>
  <c r="F90" i="4"/>
  <c r="E90" i="4"/>
  <c r="D90" i="4"/>
  <c r="C90" i="4"/>
  <c r="B90" i="4"/>
  <c r="H89" i="4"/>
  <c r="G89" i="4"/>
  <c r="F89" i="4"/>
  <c r="E89" i="4"/>
  <c r="D89" i="4"/>
  <c r="C89" i="4"/>
  <c r="B89" i="4"/>
  <c r="H88" i="4"/>
  <c r="G88" i="4"/>
  <c r="F88" i="4"/>
  <c r="E88" i="4"/>
  <c r="D88" i="4"/>
  <c r="C88" i="4"/>
  <c r="B88" i="4"/>
  <c r="H87" i="4"/>
  <c r="G87" i="4"/>
  <c r="F87" i="4"/>
  <c r="E87" i="4"/>
  <c r="D87" i="4"/>
  <c r="C87" i="4"/>
  <c r="B87" i="4"/>
  <c r="H86" i="4"/>
  <c r="G86" i="4"/>
  <c r="F86" i="4"/>
  <c r="E86" i="4"/>
  <c r="D86" i="4"/>
  <c r="C86" i="4"/>
  <c r="B86" i="4"/>
  <c r="H85" i="4"/>
  <c r="G85" i="4"/>
  <c r="F85" i="4"/>
  <c r="E85" i="4"/>
  <c r="D85" i="4"/>
  <c r="C85" i="4"/>
  <c r="B85" i="4"/>
  <c r="H84" i="4"/>
  <c r="G84" i="4"/>
  <c r="F84" i="4"/>
  <c r="E84" i="4"/>
  <c r="D84" i="4"/>
  <c r="C84" i="4"/>
  <c r="B84" i="4"/>
  <c r="H83" i="4"/>
  <c r="G83" i="4"/>
  <c r="F83" i="4"/>
  <c r="E83" i="4"/>
  <c r="D83" i="4"/>
  <c r="C83" i="4"/>
  <c r="B83" i="4"/>
  <c r="H82" i="4"/>
  <c r="G82" i="4"/>
  <c r="F82" i="4"/>
  <c r="E82" i="4"/>
  <c r="D82" i="4"/>
  <c r="C82" i="4"/>
  <c r="B82" i="4"/>
  <c r="H81" i="4"/>
  <c r="G81" i="4"/>
  <c r="F81" i="4"/>
  <c r="E81" i="4"/>
  <c r="D81" i="4"/>
  <c r="C81" i="4"/>
  <c r="B81" i="4"/>
  <c r="H80" i="4"/>
  <c r="G80" i="4"/>
  <c r="F80" i="4"/>
  <c r="E80" i="4"/>
  <c r="D80" i="4"/>
  <c r="C80" i="4"/>
  <c r="B80" i="4"/>
  <c r="H79" i="4"/>
  <c r="G79" i="4"/>
  <c r="F79" i="4"/>
  <c r="E79" i="4"/>
  <c r="D79" i="4"/>
  <c r="C79" i="4"/>
  <c r="B79" i="4"/>
  <c r="H78" i="4"/>
  <c r="G78" i="4"/>
  <c r="F78" i="4"/>
  <c r="E78" i="4"/>
  <c r="D78" i="4"/>
  <c r="C78" i="4"/>
  <c r="B78" i="4"/>
  <c r="H77" i="4"/>
  <c r="G77" i="4"/>
  <c r="F77" i="4"/>
  <c r="E77" i="4"/>
  <c r="D77" i="4"/>
  <c r="C77" i="4"/>
  <c r="B77" i="4"/>
  <c r="H76" i="4"/>
  <c r="G76" i="4"/>
  <c r="F76" i="4"/>
  <c r="E76" i="4"/>
  <c r="D76" i="4"/>
  <c r="C76" i="4"/>
  <c r="B76" i="4"/>
  <c r="H75" i="4"/>
  <c r="G75" i="4"/>
  <c r="F75" i="4"/>
  <c r="E75" i="4"/>
  <c r="D75" i="4"/>
  <c r="C75" i="4"/>
  <c r="B75" i="4"/>
  <c r="H74" i="4"/>
  <c r="G74" i="4"/>
  <c r="F74" i="4"/>
  <c r="E74" i="4"/>
  <c r="D74" i="4"/>
  <c r="C74" i="4"/>
  <c r="B74" i="4"/>
  <c r="H73" i="4"/>
  <c r="G73" i="4"/>
  <c r="F73" i="4"/>
  <c r="E73" i="4"/>
  <c r="D73" i="4"/>
  <c r="C73" i="4"/>
  <c r="B73" i="4"/>
  <c r="H72" i="4"/>
  <c r="G72" i="4"/>
  <c r="F72" i="4"/>
  <c r="E72" i="4"/>
  <c r="D72" i="4"/>
  <c r="C72" i="4"/>
  <c r="B72" i="4"/>
  <c r="H71" i="4"/>
  <c r="G71" i="4"/>
  <c r="F71" i="4"/>
  <c r="E71" i="4"/>
  <c r="D71" i="4"/>
  <c r="C71" i="4"/>
  <c r="B71" i="4"/>
  <c r="H70" i="4"/>
  <c r="G70" i="4"/>
  <c r="F70" i="4"/>
  <c r="E70" i="4"/>
  <c r="D70" i="4"/>
  <c r="C70" i="4"/>
  <c r="B70" i="4"/>
  <c r="H69" i="4"/>
  <c r="G69" i="4"/>
  <c r="F69" i="4"/>
  <c r="E69" i="4"/>
  <c r="D69" i="4"/>
  <c r="C69" i="4"/>
  <c r="B69" i="4"/>
  <c r="H68" i="4"/>
  <c r="G68" i="4"/>
  <c r="F68" i="4"/>
  <c r="E68" i="4"/>
  <c r="D68" i="4"/>
  <c r="C68" i="4"/>
  <c r="B68" i="4"/>
  <c r="H67" i="4"/>
  <c r="G67" i="4"/>
  <c r="F67" i="4"/>
  <c r="E67" i="4"/>
  <c r="D67" i="4"/>
  <c r="C67" i="4"/>
  <c r="B67" i="4"/>
  <c r="H66" i="4"/>
  <c r="G66" i="4"/>
  <c r="F66" i="4"/>
  <c r="E66" i="4"/>
  <c r="D66" i="4"/>
  <c r="C66" i="4"/>
  <c r="B66" i="4"/>
  <c r="H65" i="4"/>
  <c r="G65" i="4"/>
  <c r="F65" i="4"/>
  <c r="E65" i="4"/>
  <c r="D65" i="4"/>
  <c r="C65" i="4"/>
  <c r="B65" i="4"/>
  <c r="H64" i="4"/>
  <c r="G64" i="4"/>
  <c r="F64" i="4"/>
  <c r="E64" i="4"/>
  <c r="D64" i="4"/>
  <c r="C64" i="4"/>
  <c r="B64" i="4"/>
  <c r="H63" i="4"/>
  <c r="G63" i="4"/>
  <c r="F63" i="4"/>
  <c r="E63" i="4"/>
  <c r="D63" i="4"/>
  <c r="C63" i="4"/>
  <c r="B63" i="4"/>
  <c r="H62" i="4"/>
  <c r="G62" i="4"/>
  <c r="F62" i="4"/>
  <c r="E62" i="4"/>
  <c r="D62" i="4"/>
  <c r="C62" i="4"/>
  <c r="B62" i="4"/>
  <c r="H61" i="4"/>
  <c r="G61" i="4"/>
  <c r="F61" i="4"/>
  <c r="E61" i="4"/>
  <c r="D61" i="4"/>
  <c r="C61" i="4"/>
  <c r="B61" i="4"/>
  <c r="H60" i="4"/>
  <c r="G60" i="4"/>
  <c r="F60" i="4"/>
  <c r="E60" i="4"/>
  <c r="D60" i="4"/>
  <c r="C60" i="4"/>
  <c r="B60" i="4"/>
  <c r="H59" i="4"/>
  <c r="G59" i="4"/>
  <c r="F59" i="4"/>
  <c r="E59" i="4"/>
  <c r="D59" i="4"/>
  <c r="C59" i="4"/>
  <c r="B59" i="4"/>
  <c r="H58" i="4"/>
  <c r="G58" i="4"/>
  <c r="F58" i="4"/>
  <c r="E58" i="4"/>
  <c r="D58" i="4"/>
  <c r="C58" i="4"/>
  <c r="B58" i="4"/>
  <c r="H57" i="4"/>
  <c r="G57" i="4"/>
  <c r="F57" i="4"/>
  <c r="E57" i="4"/>
  <c r="D57" i="4"/>
  <c r="C57" i="4"/>
  <c r="B57" i="4"/>
  <c r="H56" i="4"/>
  <c r="G56" i="4"/>
  <c r="F56" i="4"/>
  <c r="E56" i="4"/>
  <c r="D56" i="4"/>
  <c r="C56" i="4"/>
  <c r="B56" i="4"/>
  <c r="H55" i="4"/>
  <c r="G55" i="4"/>
  <c r="F55" i="4"/>
  <c r="E55" i="4"/>
  <c r="D55" i="4"/>
  <c r="C55" i="4"/>
  <c r="B55" i="4"/>
  <c r="H54" i="4"/>
  <c r="G54" i="4"/>
  <c r="F54" i="4"/>
  <c r="E54" i="4"/>
  <c r="D54" i="4"/>
  <c r="C54" i="4"/>
  <c r="B54" i="4"/>
  <c r="H53" i="4"/>
  <c r="G53" i="4"/>
  <c r="F53" i="4"/>
  <c r="E53" i="4"/>
  <c r="D53" i="4"/>
  <c r="C53" i="4"/>
  <c r="B53" i="4"/>
  <c r="H52" i="4"/>
  <c r="G52" i="4"/>
  <c r="F52" i="4"/>
  <c r="E52" i="4"/>
  <c r="D52" i="4"/>
  <c r="C52" i="4"/>
  <c r="B52" i="4"/>
  <c r="H51" i="4"/>
  <c r="G51" i="4"/>
  <c r="F51" i="4"/>
  <c r="E51" i="4"/>
  <c r="D51" i="4"/>
  <c r="C51" i="4"/>
  <c r="B51" i="4"/>
  <c r="H50" i="4"/>
  <c r="G50" i="4"/>
  <c r="F50" i="4"/>
  <c r="E50" i="4"/>
  <c r="D50" i="4"/>
  <c r="C50" i="4"/>
  <c r="B50" i="4"/>
  <c r="H49" i="4"/>
  <c r="G49" i="4"/>
  <c r="F49" i="4"/>
  <c r="E49" i="4"/>
  <c r="D49" i="4"/>
  <c r="C49" i="4"/>
  <c r="B49" i="4"/>
  <c r="H48" i="4"/>
  <c r="G48" i="4"/>
  <c r="F48" i="4"/>
  <c r="E48" i="4"/>
  <c r="D48" i="4"/>
  <c r="C48" i="4"/>
  <c r="B48" i="4"/>
  <c r="H47" i="4"/>
  <c r="G47" i="4"/>
  <c r="F47" i="4"/>
  <c r="E47" i="4"/>
  <c r="D47" i="4"/>
  <c r="C47" i="4"/>
  <c r="B47" i="4"/>
  <c r="H46" i="4"/>
  <c r="G46" i="4"/>
  <c r="F46" i="4"/>
  <c r="E46" i="4"/>
  <c r="D46" i="4"/>
  <c r="C46" i="4"/>
  <c r="B46" i="4"/>
  <c r="H45" i="4"/>
  <c r="G45" i="4"/>
  <c r="F45" i="4"/>
  <c r="E45" i="4"/>
  <c r="D45" i="4"/>
  <c r="C45" i="4"/>
  <c r="B45" i="4"/>
  <c r="H44" i="4"/>
  <c r="G44" i="4"/>
  <c r="F44" i="4"/>
  <c r="E44" i="4"/>
  <c r="D44" i="4"/>
  <c r="C44" i="4"/>
  <c r="B44" i="4"/>
  <c r="H43" i="4"/>
  <c r="G43" i="4"/>
  <c r="F43" i="4"/>
  <c r="E43" i="4"/>
  <c r="D43" i="4"/>
  <c r="C43" i="4"/>
  <c r="B43" i="4"/>
  <c r="H42" i="4"/>
  <c r="G42" i="4"/>
  <c r="F42" i="4"/>
  <c r="E42" i="4"/>
  <c r="D42" i="4"/>
  <c r="C42" i="4"/>
  <c r="B42" i="4"/>
  <c r="H41" i="4"/>
  <c r="G41" i="4"/>
  <c r="F41" i="4"/>
  <c r="E41" i="4"/>
  <c r="D41" i="4"/>
  <c r="C41" i="4"/>
  <c r="B41" i="4"/>
  <c r="H40" i="4"/>
  <c r="G40" i="4"/>
  <c r="F40" i="4"/>
  <c r="E40" i="4"/>
  <c r="D40" i="4"/>
  <c r="C40" i="4"/>
  <c r="B40" i="4"/>
  <c r="H39" i="4"/>
  <c r="G39" i="4"/>
  <c r="F39" i="4"/>
  <c r="E39" i="4"/>
  <c r="D39" i="4"/>
  <c r="C39" i="4"/>
  <c r="B39" i="4"/>
  <c r="H38" i="4"/>
  <c r="G38" i="4"/>
  <c r="F38" i="4"/>
  <c r="E38" i="4"/>
  <c r="D38" i="4"/>
  <c r="C38" i="4"/>
  <c r="B38" i="4"/>
  <c r="H37" i="4"/>
  <c r="G37" i="4"/>
  <c r="F37" i="4"/>
  <c r="E37" i="4"/>
  <c r="D37" i="4"/>
  <c r="C37" i="4"/>
  <c r="B37" i="4"/>
  <c r="H36" i="4"/>
  <c r="G36" i="4"/>
  <c r="F36" i="4"/>
  <c r="E36" i="4"/>
  <c r="D36" i="4"/>
  <c r="C36" i="4"/>
  <c r="B36" i="4"/>
  <c r="H35" i="4"/>
  <c r="G35" i="4"/>
  <c r="F35" i="4"/>
  <c r="E35" i="4"/>
  <c r="D35" i="4"/>
  <c r="C35" i="4"/>
  <c r="B35" i="4"/>
  <c r="H34" i="4"/>
  <c r="G34" i="4"/>
  <c r="F34" i="4"/>
  <c r="E34" i="4"/>
  <c r="D34" i="4"/>
  <c r="C34" i="4"/>
  <c r="B34" i="4"/>
  <c r="H33" i="4"/>
  <c r="G33" i="4"/>
  <c r="F33" i="4"/>
  <c r="E33" i="4"/>
  <c r="D33" i="4"/>
  <c r="C33" i="4"/>
  <c r="B33" i="4"/>
  <c r="H32" i="4"/>
  <c r="G32" i="4"/>
  <c r="F32" i="4"/>
  <c r="E32" i="4"/>
  <c r="D32" i="4"/>
  <c r="C32" i="4"/>
  <c r="B32" i="4"/>
  <c r="H31" i="4"/>
  <c r="G31" i="4"/>
  <c r="F31" i="4"/>
  <c r="E31" i="4"/>
  <c r="D31" i="4"/>
  <c r="C31" i="4"/>
  <c r="B31" i="4"/>
  <c r="H30" i="4"/>
  <c r="G30" i="4"/>
  <c r="F30" i="4"/>
  <c r="E30" i="4"/>
  <c r="D30" i="4"/>
  <c r="C30" i="4"/>
  <c r="B30" i="4"/>
  <c r="H29" i="4"/>
  <c r="G29" i="4"/>
  <c r="F29" i="4"/>
  <c r="E29" i="4"/>
  <c r="D29" i="4"/>
  <c r="C29" i="4"/>
  <c r="B29" i="4"/>
  <c r="H28" i="4"/>
  <c r="G28" i="4"/>
  <c r="F28" i="4"/>
  <c r="E28" i="4"/>
  <c r="D28" i="4"/>
  <c r="C28" i="4"/>
  <c r="B28" i="4"/>
  <c r="H27" i="4"/>
  <c r="G27" i="4"/>
  <c r="F27" i="4"/>
  <c r="E27" i="4"/>
  <c r="D27" i="4"/>
  <c r="C27" i="4"/>
  <c r="B27" i="4"/>
  <c r="H26" i="4"/>
  <c r="G26" i="4"/>
  <c r="F26" i="4"/>
  <c r="E26" i="4"/>
  <c r="D26" i="4"/>
  <c r="C26" i="4"/>
  <c r="B26" i="4"/>
  <c r="H25" i="4"/>
  <c r="G25" i="4"/>
  <c r="F25" i="4"/>
  <c r="E25" i="4"/>
  <c r="D25" i="4"/>
  <c r="C25" i="4"/>
  <c r="B25" i="4"/>
  <c r="H24" i="4"/>
  <c r="G24" i="4"/>
  <c r="F24" i="4"/>
  <c r="E24" i="4"/>
  <c r="D24" i="4"/>
  <c r="C24" i="4"/>
  <c r="B24" i="4"/>
  <c r="H23" i="4"/>
  <c r="G23" i="4"/>
  <c r="F23" i="4"/>
  <c r="E23" i="4"/>
  <c r="D23" i="4"/>
  <c r="C23" i="4"/>
  <c r="B23" i="4"/>
  <c r="H22" i="4"/>
  <c r="G22" i="4"/>
  <c r="F22" i="4"/>
  <c r="E22" i="4"/>
  <c r="D22" i="4"/>
  <c r="C22" i="4"/>
  <c r="B22" i="4"/>
  <c r="H21" i="4"/>
  <c r="G21" i="4"/>
  <c r="F21" i="4"/>
  <c r="E21" i="4"/>
  <c r="D21" i="4"/>
  <c r="C21" i="4"/>
  <c r="B21" i="4"/>
  <c r="H20" i="4"/>
  <c r="G20" i="4"/>
  <c r="F20" i="4"/>
  <c r="E20" i="4"/>
  <c r="D20" i="4"/>
  <c r="C20" i="4"/>
  <c r="B20" i="4"/>
  <c r="H19" i="4"/>
  <c r="G19" i="4"/>
  <c r="F19" i="4"/>
  <c r="E19" i="4"/>
  <c r="D19" i="4"/>
  <c r="C19" i="4"/>
  <c r="B19" i="4"/>
  <c r="H18" i="4"/>
  <c r="G18" i="4"/>
  <c r="F18" i="4"/>
  <c r="E18" i="4"/>
  <c r="D18" i="4"/>
  <c r="C18" i="4"/>
  <c r="B18" i="4"/>
  <c r="H17" i="4"/>
  <c r="G17" i="4"/>
  <c r="F17" i="4"/>
  <c r="E17" i="4"/>
  <c r="D17" i="4"/>
  <c r="C17" i="4"/>
  <c r="B17" i="4"/>
  <c r="H16" i="4"/>
  <c r="G16" i="4"/>
  <c r="F16" i="4"/>
  <c r="E16" i="4"/>
  <c r="D16" i="4"/>
  <c r="C16" i="4"/>
  <c r="B16" i="4"/>
  <c r="H15" i="4"/>
  <c r="G15" i="4"/>
  <c r="F15" i="4"/>
  <c r="E15" i="4"/>
  <c r="D15" i="4"/>
  <c r="C15" i="4"/>
  <c r="B15" i="4"/>
  <c r="H14" i="4"/>
  <c r="G14" i="4"/>
  <c r="F14" i="4"/>
  <c r="E14" i="4"/>
  <c r="D14" i="4"/>
  <c r="C14" i="4"/>
  <c r="B14" i="4"/>
  <c r="H13" i="4"/>
  <c r="G13" i="4"/>
  <c r="F13" i="4"/>
  <c r="E13" i="4"/>
  <c r="D13" i="4"/>
  <c r="C13" i="4"/>
  <c r="B13" i="4"/>
  <c r="H12" i="4"/>
  <c r="G12" i="4"/>
  <c r="F12" i="4"/>
  <c r="E12" i="4"/>
  <c r="D12" i="4"/>
  <c r="C12" i="4"/>
  <c r="B12" i="4"/>
  <c r="H11" i="4"/>
  <c r="G11" i="4"/>
  <c r="F11" i="4"/>
  <c r="E11" i="4"/>
  <c r="D11" i="4"/>
  <c r="C11" i="4"/>
  <c r="B11" i="4"/>
  <c r="H10" i="4"/>
  <c r="G10" i="4"/>
  <c r="F10" i="4"/>
  <c r="E10" i="4"/>
  <c r="D10" i="4"/>
  <c r="C10" i="4"/>
  <c r="B10" i="4"/>
  <c r="H9" i="4"/>
  <c r="G9" i="4"/>
  <c r="F9" i="4"/>
  <c r="E9" i="4"/>
  <c r="D9" i="4"/>
  <c r="C9" i="4"/>
  <c r="B9" i="4"/>
  <c r="H8" i="4"/>
  <c r="G8" i="4"/>
  <c r="F8" i="4"/>
  <c r="E8" i="4"/>
  <c r="D8" i="4"/>
  <c r="C8" i="4"/>
  <c r="B8" i="4"/>
  <c r="H7" i="4"/>
  <c r="G7" i="4"/>
  <c r="F7" i="4"/>
  <c r="E7" i="4"/>
  <c r="D7" i="4"/>
  <c r="C7" i="4"/>
  <c r="B7" i="4"/>
  <c r="H6" i="4"/>
  <c r="G6" i="4"/>
  <c r="F6" i="4"/>
  <c r="E6" i="4"/>
  <c r="D6" i="4"/>
  <c r="C6" i="4"/>
  <c r="B6" i="4"/>
  <c r="H5" i="4"/>
  <c r="G5" i="4"/>
  <c r="F5" i="4"/>
  <c r="E5" i="4"/>
  <c r="D5" i="4"/>
  <c r="C5" i="4"/>
  <c r="B5" i="4"/>
  <c r="E4" i="4"/>
  <c r="D4" i="4"/>
  <c r="C4" i="4"/>
  <c r="B4" i="4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O7" i="3"/>
  <c r="N7" i="3"/>
  <c r="M7" i="3"/>
  <c r="L7" i="3"/>
  <c r="K7" i="3"/>
  <c r="J7" i="3"/>
  <c r="I7" i="3"/>
  <c r="H7" i="3"/>
  <c r="G7" i="3"/>
  <c r="F7" i="3"/>
  <c r="E7" i="3"/>
  <c r="D7" i="3"/>
  <c r="I5" i="3"/>
  <c r="F5" i="3"/>
  <c r="I4" i="3"/>
  <c r="F4" i="3"/>
  <c r="R215" i="2"/>
  <c r="O215" i="2"/>
  <c r="N215" i="2"/>
  <c r="H214" i="2"/>
  <c r="Q213" i="2"/>
  <c r="Q215" i="2"/>
  <c r="P213" i="2"/>
  <c r="P215" i="2"/>
  <c r="R212" i="2"/>
  <c r="Q212" i="2"/>
  <c r="P212" i="2"/>
  <c r="O212" i="2"/>
  <c r="N212" i="2"/>
  <c r="X161" i="2"/>
  <c r="W161" i="2"/>
  <c r="X160" i="2"/>
  <c r="W160" i="2"/>
  <c r="X159" i="2"/>
  <c r="W159" i="2"/>
  <c r="X158" i="2"/>
  <c r="W158" i="2"/>
  <c r="X157" i="2"/>
  <c r="W157" i="2"/>
  <c r="X156" i="2"/>
  <c r="W156" i="2"/>
  <c r="X155" i="2"/>
  <c r="W155" i="2"/>
  <c r="X154" i="2"/>
  <c r="W154" i="2"/>
  <c r="X153" i="2"/>
  <c r="W153" i="2"/>
  <c r="X152" i="2"/>
  <c r="W152" i="2"/>
  <c r="X151" i="2"/>
  <c r="W151" i="2"/>
  <c r="X150" i="2"/>
  <c r="W150" i="2"/>
  <c r="X149" i="2"/>
  <c r="W149" i="2"/>
  <c r="X148" i="2"/>
  <c r="W148" i="2"/>
  <c r="X147" i="2"/>
  <c r="W147" i="2"/>
  <c r="X146" i="2"/>
  <c r="W146" i="2"/>
  <c r="X145" i="2"/>
  <c r="W145" i="2"/>
  <c r="X144" i="2"/>
  <c r="W144" i="2"/>
  <c r="X143" i="2"/>
  <c r="W143" i="2"/>
  <c r="X142" i="2"/>
  <c r="W142" i="2"/>
  <c r="X141" i="2"/>
  <c r="W141" i="2"/>
  <c r="X140" i="2"/>
  <c r="W140" i="2"/>
  <c r="X139" i="2"/>
  <c r="W139" i="2"/>
  <c r="X138" i="2"/>
  <c r="W138" i="2"/>
  <c r="X137" i="2"/>
  <c r="W137" i="2"/>
  <c r="X136" i="2"/>
  <c r="W136" i="2"/>
  <c r="X135" i="2"/>
  <c r="W135" i="2"/>
  <c r="X134" i="2"/>
  <c r="W134" i="2"/>
  <c r="X133" i="2"/>
  <c r="W133" i="2"/>
  <c r="X132" i="2"/>
  <c r="W132" i="2"/>
  <c r="X131" i="2"/>
  <c r="W131" i="2"/>
  <c r="X130" i="2"/>
  <c r="W130" i="2"/>
  <c r="X129" i="2"/>
  <c r="W129" i="2"/>
  <c r="X128" i="2"/>
  <c r="W128" i="2"/>
  <c r="X127" i="2"/>
  <c r="W127" i="2"/>
  <c r="X126" i="2"/>
  <c r="W126" i="2"/>
  <c r="X125" i="2"/>
  <c r="W125" i="2"/>
  <c r="X124" i="2"/>
  <c r="W124" i="2"/>
  <c r="X123" i="2"/>
  <c r="W123" i="2"/>
  <c r="X122" i="2"/>
  <c r="W122" i="2"/>
  <c r="X121" i="2"/>
  <c r="W121" i="2"/>
  <c r="X120" i="2"/>
  <c r="W120" i="2"/>
  <c r="X119" i="2"/>
  <c r="W119" i="2"/>
  <c r="X118" i="2"/>
  <c r="W118" i="2"/>
  <c r="X117" i="2"/>
  <c r="W117" i="2"/>
  <c r="X116" i="2"/>
  <c r="W116" i="2"/>
  <c r="X115" i="2"/>
  <c r="W115" i="2"/>
  <c r="X114" i="2"/>
  <c r="W114" i="2"/>
  <c r="X113" i="2"/>
  <c r="W113" i="2"/>
  <c r="X112" i="2"/>
  <c r="W112" i="2"/>
  <c r="X111" i="2"/>
  <c r="W111" i="2"/>
  <c r="X110" i="2"/>
  <c r="W110" i="2"/>
  <c r="X109" i="2"/>
  <c r="W109" i="2"/>
  <c r="X108" i="2"/>
  <c r="W108" i="2"/>
  <c r="X107" i="2"/>
  <c r="W107" i="2"/>
  <c r="X106" i="2"/>
  <c r="W106" i="2"/>
  <c r="X105" i="2"/>
  <c r="W105" i="2"/>
  <c r="X104" i="2"/>
  <c r="W104" i="2"/>
  <c r="X103" i="2"/>
  <c r="W103" i="2"/>
  <c r="X102" i="2"/>
  <c r="W102" i="2"/>
  <c r="X101" i="2"/>
  <c r="W101" i="2"/>
  <c r="X100" i="2"/>
  <c r="W100" i="2"/>
  <c r="X99" i="2"/>
  <c r="W99" i="2"/>
  <c r="X98" i="2"/>
  <c r="W98" i="2"/>
  <c r="X97" i="2"/>
  <c r="W97" i="2"/>
  <c r="X96" i="2"/>
  <c r="W96" i="2"/>
  <c r="X95" i="2"/>
  <c r="W95" i="2"/>
  <c r="X94" i="2"/>
  <c r="W94" i="2"/>
  <c r="X93" i="2"/>
  <c r="W93" i="2"/>
  <c r="X92" i="2"/>
  <c r="W92" i="2"/>
  <c r="X91" i="2"/>
  <c r="W91" i="2"/>
  <c r="X90" i="2"/>
  <c r="W90" i="2"/>
  <c r="X89" i="2"/>
  <c r="W89" i="2"/>
  <c r="X88" i="2"/>
  <c r="W88" i="2"/>
  <c r="X87" i="2"/>
  <c r="W87" i="2"/>
  <c r="X86" i="2"/>
  <c r="W86" i="2"/>
  <c r="X85" i="2"/>
  <c r="W85" i="2"/>
  <c r="X84" i="2"/>
  <c r="W84" i="2"/>
  <c r="X83" i="2"/>
  <c r="W83" i="2"/>
  <c r="X82" i="2"/>
  <c r="W82" i="2"/>
  <c r="X81" i="2"/>
  <c r="W81" i="2"/>
  <c r="X80" i="2"/>
  <c r="W80" i="2"/>
  <c r="X79" i="2"/>
  <c r="W79" i="2"/>
  <c r="X78" i="2"/>
  <c r="W78" i="2"/>
  <c r="X77" i="2"/>
  <c r="W77" i="2"/>
  <c r="X76" i="2"/>
  <c r="W76" i="2"/>
  <c r="X75" i="2"/>
  <c r="W75" i="2"/>
  <c r="X74" i="2"/>
  <c r="W74" i="2"/>
  <c r="X73" i="2"/>
  <c r="W73" i="2"/>
  <c r="X72" i="2"/>
  <c r="W72" i="2"/>
  <c r="X71" i="2"/>
  <c r="W71" i="2"/>
  <c r="X70" i="2"/>
  <c r="W70" i="2"/>
  <c r="X69" i="2"/>
  <c r="W69" i="2"/>
  <c r="X68" i="2"/>
  <c r="W68" i="2"/>
  <c r="X67" i="2"/>
  <c r="W67" i="2"/>
  <c r="X66" i="2"/>
  <c r="W66" i="2"/>
  <c r="X65" i="2"/>
  <c r="W65" i="2"/>
  <c r="X64" i="2"/>
  <c r="W64" i="2"/>
  <c r="X63" i="2"/>
  <c r="W63" i="2"/>
  <c r="X62" i="2"/>
  <c r="W62" i="2"/>
  <c r="X61" i="2"/>
  <c r="W61" i="2"/>
  <c r="X60" i="2"/>
  <c r="W60" i="2"/>
  <c r="X59" i="2"/>
  <c r="W59" i="2"/>
  <c r="X58" i="2"/>
  <c r="W58" i="2"/>
  <c r="X57" i="2"/>
  <c r="W57" i="2"/>
  <c r="X56" i="2"/>
  <c r="W56" i="2"/>
  <c r="X55" i="2"/>
  <c r="W55" i="2"/>
  <c r="X54" i="2"/>
  <c r="W54" i="2"/>
  <c r="X53" i="2"/>
  <c r="W53" i="2"/>
  <c r="X52" i="2"/>
  <c r="W52" i="2"/>
  <c r="X51" i="2"/>
  <c r="W51" i="2"/>
  <c r="X50" i="2"/>
  <c r="W50" i="2"/>
  <c r="X49" i="2"/>
  <c r="W49" i="2"/>
  <c r="X48" i="2"/>
  <c r="W48" i="2"/>
  <c r="X47" i="2"/>
  <c r="W47" i="2"/>
  <c r="X46" i="2"/>
  <c r="W46" i="2"/>
  <c r="X45" i="2"/>
  <c r="W45" i="2"/>
  <c r="X44" i="2"/>
  <c r="W44" i="2"/>
  <c r="X43" i="2"/>
  <c r="W43" i="2"/>
  <c r="X42" i="2"/>
  <c r="W42" i="2"/>
  <c r="X41" i="2"/>
  <c r="W41" i="2"/>
  <c r="X40" i="2"/>
  <c r="W40" i="2"/>
  <c r="X39" i="2"/>
  <c r="W39" i="2"/>
  <c r="X38" i="2"/>
  <c r="W38" i="2"/>
  <c r="X37" i="2"/>
  <c r="W37" i="2"/>
  <c r="X36" i="2"/>
  <c r="W36" i="2"/>
  <c r="X35" i="2"/>
  <c r="W35" i="2"/>
  <c r="X34" i="2"/>
  <c r="W34" i="2"/>
  <c r="X33" i="2"/>
  <c r="W33" i="2"/>
  <c r="X32" i="2"/>
  <c r="W32" i="2"/>
  <c r="X31" i="2"/>
  <c r="W31" i="2"/>
  <c r="X30" i="2"/>
  <c r="W30" i="2"/>
  <c r="X29" i="2"/>
  <c r="W29" i="2"/>
  <c r="X28" i="2"/>
  <c r="W28" i="2"/>
  <c r="X27" i="2"/>
  <c r="W27" i="2"/>
  <c r="X26" i="2"/>
  <c r="W26" i="2"/>
  <c r="X25" i="2"/>
  <c r="W25" i="2"/>
  <c r="X24" i="2"/>
  <c r="W24" i="2"/>
  <c r="X23" i="2"/>
  <c r="W23" i="2"/>
  <c r="X22" i="2"/>
  <c r="W22" i="2"/>
  <c r="X21" i="2"/>
  <c r="W21" i="2"/>
  <c r="X20" i="2"/>
  <c r="W20" i="2"/>
  <c r="X19" i="2"/>
  <c r="W19" i="2"/>
  <c r="X18" i="2"/>
  <c r="W18" i="2"/>
  <c r="X17" i="2"/>
  <c r="W17" i="2"/>
  <c r="X16" i="2"/>
  <c r="W16" i="2"/>
  <c r="X15" i="2"/>
  <c r="W15" i="2"/>
  <c r="X14" i="2"/>
  <c r="W14" i="2"/>
  <c r="X13" i="2"/>
  <c r="W13" i="2"/>
  <c r="X12" i="2"/>
  <c r="W12" i="2"/>
  <c r="X11" i="2"/>
  <c r="W11" i="2"/>
  <c r="W10" i="2"/>
  <c r="W9" i="2"/>
  <c r="AA7" i="2"/>
  <c r="Z7" i="2"/>
  <c r="Y7" i="2"/>
  <c r="X7" i="2"/>
  <c r="U7" i="2"/>
  <c r="T7" i="2"/>
  <c r="Q7" i="2"/>
  <c r="P7" i="2"/>
  <c r="O7" i="2"/>
  <c r="M7" i="2"/>
  <c r="K7" i="2"/>
  <c r="S6" i="2"/>
  <c r="R6" i="2"/>
  <c r="Q6" i="2"/>
  <c r="P6" i="2"/>
  <c r="O6" i="2"/>
  <c r="N6" i="2"/>
  <c r="M6" i="2"/>
  <c r="L6" i="2"/>
  <c r="K6" i="2"/>
  <c r="J6" i="2"/>
  <c r="I6" i="2"/>
  <c r="E6" i="2"/>
  <c r="D6" i="2"/>
  <c r="C6" i="2"/>
  <c r="B6" i="2"/>
  <c r="S4" i="2"/>
  <c r="S3" i="2"/>
  <c r="S2" i="2"/>
  <c r="P7" i="3"/>
  <c r="X9" i="2"/>
  <c r="F4" i="4"/>
  <c r="G4" i="4"/>
  <c r="H4" i="4"/>
  <c r="H210" i="2" l="1"/>
  <c r="J213" i="2"/>
  <c r="K213" i="2" s="1"/>
  <c r="Z11" i="2"/>
  <c r="J211" i="2"/>
  <c r="K211" i="2" s="1"/>
  <c r="X8" i="2"/>
  <c r="Z29" i="2"/>
  <c r="Z30" i="2"/>
  <c r="Y161" i="2"/>
  <c r="T161" i="2" s="1"/>
  <c r="U161" i="2" s="1"/>
  <c r="Y9" i="2"/>
  <c r="Z9" i="2"/>
  <c r="J210" i="2" l="1"/>
  <c r="K210" i="2" s="1"/>
  <c r="J212" i="2"/>
  <c r="K212" i="2" s="1"/>
  <c r="Y35" i="2" s="1"/>
  <c r="T35" i="2" s="1"/>
  <c r="AA161" i="2"/>
  <c r="U9" i="2"/>
  <c r="Z8" i="2"/>
  <c r="U35" i="2" l="1"/>
  <c r="AA35" i="2"/>
  <c r="Y142" i="2"/>
  <c r="T142" i="2" s="1"/>
  <c r="Y21" i="2"/>
  <c r="T21" i="2" s="1"/>
  <c r="Y61" i="2"/>
  <c r="T61" i="2" s="1"/>
  <c r="Y15" i="2"/>
  <c r="T15" i="2" s="1"/>
  <c r="Y13" i="2"/>
  <c r="T13" i="2" s="1"/>
  <c r="Y106" i="2"/>
  <c r="T106" i="2" s="1"/>
  <c r="Y65" i="2"/>
  <c r="T65" i="2" s="1"/>
  <c r="Y131" i="2"/>
  <c r="T131" i="2" s="1"/>
  <c r="Y30" i="2"/>
  <c r="T30" i="2" s="1"/>
  <c r="U30" i="2" s="1"/>
  <c r="Y31" i="2"/>
  <c r="T31" i="2" s="1"/>
  <c r="Y66" i="2"/>
  <c r="T66" i="2" s="1"/>
  <c r="Y149" i="2"/>
  <c r="T149" i="2" s="1"/>
  <c r="Y107" i="2"/>
  <c r="T107" i="2" s="1"/>
  <c r="Y117" i="2"/>
  <c r="T117" i="2" s="1"/>
  <c r="Y71" i="2"/>
  <c r="T71" i="2" s="1"/>
  <c r="Y45" i="2"/>
  <c r="T45" i="2" s="1"/>
  <c r="Y97" i="2"/>
  <c r="T97" i="2" s="1"/>
  <c r="Y52" i="2"/>
  <c r="T52" i="2" s="1"/>
  <c r="Y34" i="2"/>
  <c r="T34" i="2" s="1"/>
  <c r="Y123" i="2"/>
  <c r="T123" i="2" s="1"/>
  <c r="Y125" i="2"/>
  <c r="T125" i="2" s="1"/>
  <c r="Y95" i="2"/>
  <c r="T95" i="2" s="1"/>
  <c r="Y105" i="2"/>
  <c r="T105" i="2" s="1"/>
  <c r="Y136" i="2"/>
  <c r="T136" i="2" s="1"/>
  <c r="Y154" i="2"/>
  <c r="T154" i="2" s="1"/>
  <c r="Y33" i="2"/>
  <c r="T33" i="2" s="1"/>
  <c r="Y158" i="2"/>
  <c r="T158" i="2" s="1"/>
  <c r="Y157" i="2"/>
  <c r="T157" i="2" s="1"/>
  <c r="Y18" i="2"/>
  <c r="T18" i="2" s="1"/>
  <c r="Y24" i="2"/>
  <c r="T24" i="2" s="1"/>
  <c r="Y108" i="2"/>
  <c r="T108" i="2" s="1"/>
  <c r="Y146" i="2"/>
  <c r="T146" i="2" s="1"/>
  <c r="Y137" i="2"/>
  <c r="T137" i="2" s="1"/>
  <c r="Y91" i="2"/>
  <c r="T91" i="2" s="1"/>
  <c r="Y130" i="2"/>
  <c r="T130" i="2" s="1"/>
  <c r="Y81" i="2"/>
  <c r="T81" i="2" s="1"/>
  <c r="Y90" i="2"/>
  <c r="T90" i="2" s="1"/>
  <c r="Y38" i="2"/>
  <c r="T38" i="2" s="1"/>
  <c r="Y26" i="2"/>
  <c r="T26" i="2" s="1"/>
  <c r="Y114" i="2"/>
  <c r="T114" i="2" s="1"/>
  <c r="Y42" i="2"/>
  <c r="T42" i="2" s="1"/>
  <c r="Y46" i="2"/>
  <c r="T46" i="2" s="1"/>
  <c r="Y111" i="2"/>
  <c r="T111" i="2" s="1"/>
  <c r="Y25" i="2"/>
  <c r="T25" i="2" s="1"/>
  <c r="Y141" i="2"/>
  <c r="T141" i="2" s="1"/>
  <c r="Y133" i="2"/>
  <c r="T133" i="2" s="1"/>
  <c r="Y148" i="2"/>
  <c r="T148" i="2" s="1"/>
  <c r="Y74" i="2"/>
  <c r="T74" i="2" s="1"/>
  <c r="Y77" i="2"/>
  <c r="T77" i="2" s="1"/>
  <c r="Y132" i="2"/>
  <c r="T132" i="2" s="1"/>
  <c r="Y49" i="2"/>
  <c r="T49" i="2" s="1"/>
  <c r="Y39" i="2"/>
  <c r="T39" i="2" s="1"/>
  <c r="Y153" i="2"/>
  <c r="T153" i="2" s="1"/>
  <c r="Y14" i="2"/>
  <c r="T14" i="2" s="1"/>
  <c r="Y76" i="2"/>
  <c r="T76" i="2" s="1"/>
  <c r="Y103" i="2"/>
  <c r="T103" i="2" s="1"/>
  <c r="Y116" i="2"/>
  <c r="T116" i="2" s="1"/>
  <c r="Y68" i="2"/>
  <c r="T68" i="2" s="1"/>
  <c r="Y22" i="2"/>
  <c r="T22" i="2" s="1"/>
  <c r="Y96" i="2"/>
  <c r="T96" i="2" s="1"/>
  <c r="Y110" i="2"/>
  <c r="T110" i="2" s="1"/>
  <c r="Y59" i="2"/>
  <c r="T59" i="2" s="1"/>
  <c r="Y155" i="2"/>
  <c r="T155" i="2" s="1"/>
  <c r="Y127" i="2"/>
  <c r="T127" i="2" s="1"/>
  <c r="Y12" i="2"/>
  <c r="T12" i="2" s="1"/>
  <c r="Y126" i="2"/>
  <c r="T126" i="2" s="1"/>
  <c r="Y122" i="2"/>
  <c r="T122" i="2" s="1"/>
  <c r="Y60" i="2"/>
  <c r="T60" i="2" s="1"/>
  <c r="Y44" i="2"/>
  <c r="T44" i="2" s="1"/>
  <c r="Y151" i="2"/>
  <c r="T151" i="2" s="1"/>
  <c r="Y79" i="2"/>
  <c r="T79" i="2" s="1"/>
  <c r="Y51" i="2"/>
  <c r="T51" i="2" s="1"/>
  <c r="Y43" i="2"/>
  <c r="T43" i="2" s="1"/>
  <c r="Y47" i="2"/>
  <c r="T47" i="2" s="1"/>
  <c r="Y63" i="2"/>
  <c r="T63" i="2" s="1"/>
  <c r="Y147" i="2"/>
  <c r="T147" i="2" s="1"/>
  <c r="Y92" i="2"/>
  <c r="T92" i="2" s="1"/>
  <c r="Y48" i="2"/>
  <c r="T48" i="2" s="1"/>
  <c r="Y78" i="2"/>
  <c r="T78" i="2" s="1"/>
  <c r="Y87" i="2"/>
  <c r="T87" i="2" s="1"/>
  <c r="Y100" i="2"/>
  <c r="T100" i="2" s="1"/>
  <c r="Y80" i="2"/>
  <c r="T80" i="2" s="1"/>
  <c r="Y159" i="2"/>
  <c r="T159" i="2" s="1"/>
  <c r="Y50" i="2"/>
  <c r="T50" i="2" s="1"/>
  <c r="Y58" i="2"/>
  <c r="T58" i="2" s="1"/>
  <c r="Y112" i="2"/>
  <c r="T112" i="2" s="1"/>
  <c r="Y69" i="2"/>
  <c r="T69" i="2" s="1"/>
  <c r="Y20" i="2"/>
  <c r="T20" i="2" s="1"/>
  <c r="Y40" i="2"/>
  <c r="T40" i="2" s="1"/>
  <c r="Y83" i="2"/>
  <c r="T83" i="2" s="1"/>
  <c r="Y57" i="2"/>
  <c r="T57" i="2" s="1"/>
  <c r="Y129" i="2"/>
  <c r="T129" i="2" s="1"/>
  <c r="Y160" i="2"/>
  <c r="T160" i="2" s="1"/>
  <c r="Y55" i="2"/>
  <c r="T55" i="2" s="1"/>
  <c r="Y104" i="2"/>
  <c r="T104" i="2" s="1"/>
  <c r="Y152" i="2"/>
  <c r="T152" i="2" s="1"/>
  <c r="Y138" i="2"/>
  <c r="T138" i="2" s="1"/>
  <c r="Y62" i="2"/>
  <c r="T62" i="2" s="1"/>
  <c r="Y54" i="2"/>
  <c r="T54" i="2" s="1"/>
  <c r="Y99" i="2"/>
  <c r="T99" i="2" s="1"/>
  <c r="Y119" i="2"/>
  <c r="T119" i="2" s="1"/>
  <c r="Y145" i="2"/>
  <c r="T145" i="2" s="1"/>
  <c r="Y124" i="2"/>
  <c r="T124" i="2" s="1"/>
  <c r="Y10" i="2"/>
  <c r="Y28" i="2"/>
  <c r="T28" i="2" s="1"/>
  <c r="Y70" i="2"/>
  <c r="T70" i="2" s="1"/>
  <c r="Y120" i="2"/>
  <c r="T120" i="2" s="1"/>
  <c r="Y19" i="2"/>
  <c r="T19" i="2" s="1"/>
  <c r="Y23" i="2"/>
  <c r="T23" i="2" s="1"/>
  <c r="Y82" i="2"/>
  <c r="T82" i="2" s="1"/>
  <c r="Y135" i="2"/>
  <c r="T135" i="2" s="1"/>
  <c r="Y98" i="2"/>
  <c r="T98" i="2" s="1"/>
  <c r="Y140" i="2"/>
  <c r="T140" i="2" s="1"/>
  <c r="Y86" i="2"/>
  <c r="T86" i="2" s="1"/>
  <c r="Y144" i="2"/>
  <c r="T144" i="2" s="1"/>
  <c r="Y143" i="2"/>
  <c r="T143" i="2" s="1"/>
  <c r="Y73" i="2"/>
  <c r="T73" i="2" s="1"/>
  <c r="Y72" i="2"/>
  <c r="T72" i="2" s="1"/>
  <c r="Y102" i="2"/>
  <c r="T102" i="2" s="1"/>
  <c r="Y139" i="2"/>
  <c r="T139" i="2" s="1"/>
  <c r="Y156" i="2"/>
  <c r="T156" i="2" s="1"/>
  <c r="Y94" i="2"/>
  <c r="T94" i="2" s="1"/>
  <c r="Y121" i="2"/>
  <c r="T121" i="2" s="1"/>
  <c r="Y150" i="2"/>
  <c r="T150" i="2" s="1"/>
  <c r="Y93" i="2"/>
  <c r="T93" i="2" s="1"/>
  <c r="Y84" i="2"/>
  <c r="T84" i="2" s="1"/>
  <c r="Y16" i="2"/>
  <c r="T16" i="2" s="1"/>
  <c r="Y29" i="2"/>
  <c r="T29" i="2" s="1"/>
  <c r="Y11" i="2"/>
  <c r="T11" i="2" s="1"/>
  <c r="Y37" i="2"/>
  <c r="T37" i="2" s="1"/>
  <c r="Y118" i="2"/>
  <c r="T118" i="2" s="1"/>
  <c r="Y41" i="2"/>
  <c r="T41" i="2" s="1"/>
  <c r="Y115" i="2"/>
  <c r="T115" i="2" s="1"/>
  <c r="Y64" i="2"/>
  <c r="T64" i="2" s="1"/>
  <c r="Y75" i="2"/>
  <c r="T75" i="2" s="1"/>
  <c r="Y128" i="2"/>
  <c r="T128" i="2" s="1"/>
  <c r="Y27" i="2"/>
  <c r="T27" i="2" s="1"/>
  <c r="Y53" i="2"/>
  <c r="T53" i="2" s="1"/>
  <c r="Y134" i="2"/>
  <c r="T134" i="2" s="1"/>
  <c r="Y56" i="2"/>
  <c r="T56" i="2" s="1"/>
  <c r="Y32" i="2"/>
  <c r="T32" i="2" s="1"/>
  <c r="Y113" i="2"/>
  <c r="T113" i="2" s="1"/>
  <c r="Y17" i="2"/>
  <c r="T17" i="2" s="1"/>
  <c r="Y101" i="2"/>
  <c r="T101" i="2" s="1"/>
  <c r="Y109" i="2"/>
  <c r="T109" i="2" s="1"/>
  <c r="Y67" i="2"/>
  <c r="T67" i="2" s="1"/>
  <c r="Y89" i="2"/>
  <c r="T89" i="2" s="1"/>
  <c r="Y36" i="2"/>
  <c r="T36" i="2" s="1"/>
  <c r="Y85" i="2"/>
  <c r="T85" i="2" s="1"/>
  <c r="Y88" i="2"/>
  <c r="T88" i="2" s="1"/>
  <c r="AA9" i="2"/>
  <c r="U85" i="2" l="1"/>
  <c r="AA85" i="2"/>
  <c r="AA17" i="2"/>
  <c r="U17" i="2"/>
  <c r="U27" i="2"/>
  <c r="AA27" i="2"/>
  <c r="AA118" i="2"/>
  <c r="U118" i="2"/>
  <c r="U93" i="2"/>
  <c r="AA93" i="2"/>
  <c r="U102" i="2"/>
  <c r="AA102" i="2"/>
  <c r="AA140" i="2"/>
  <c r="U140" i="2"/>
  <c r="AA120" i="2"/>
  <c r="U120" i="2"/>
  <c r="U119" i="2"/>
  <c r="AA119" i="2"/>
  <c r="AA104" i="2"/>
  <c r="U104" i="2"/>
  <c r="U40" i="2"/>
  <c r="AA40" i="2"/>
  <c r="AA36" i="2"/>
  <c r="U36" i="2"/>
  <c r="AA113" i="2"/>
  <c r="U113" i="2"/>
  <c r="U128" i="2"/>
  <c r="AA128" i="2"/>
  <c r="AA37" i="2"/>
  <c r="U37" i="2"/>
  <c r="AA150" i="2"/>
  <c r="U150" i="2"/>
  <c r="U72" i="2"/>
  <c r="AA72" i="2"/>
  <c r="AA98" i="2"/>
  <c r="U98" i="2"/>
  <c r="AA99" i="2"/>
  <c r="U99" i="2"/>
  <c r="AA20" i="2"/>
  <c r="U20" i="2"/>
  <c r="U147" i="2"/>
  <c r="AA147" i="2"/>
  <c r="U151" i="2"/>
  <c r="AA151" i="2"/>
  <c r="AA68" i="2"/>
  <c r="U68" i="2"/>
  <c r="AA133" i="2"/>
  <c r="U133" i="2"/>
  <c r="AA91" i="2"/>
  <c r="U91" i="2"/>
  <c r="AA95" i="2"/>
  <c r="U95" i="2"/>
  <c r="AA15" i="2"/>
  <c r="U15" i="2"/>
  <c r="AA32" i="2"/>
  <c r="U32" i="2"/>
  <c r="U11" i="2"/>
  <c r="AA11" i="2"/>
  <c r="AA73" i="2"/>
  <c r="U73" i="2"/>
  <c r="AA28" i="2"/>
  <c r="U28" i="2"/>
  <c r="AA160" i="2"/>
  <c r="U160" i="2"/>
  <c r="U100" i="2"/>
  <c r="AA100" i="2"/>
  <c r="AA44" i="2"/>
  <c r="U44" i="2"/>
  <c r="AA116" i="2"/>
  <c r="U116" i="2"/>
  <c r="AA141" i="2"/>
  <c r="U141" i="2"/>
  <c r="U137" i="2"/>
  <c r="AA137" i="2"/>
  <c r="AA125" i="2"/>
  <c r="U125" i="2"/>
  <c r="AA56" i="2"/>
  <c r="U56" i="2"/>
  <c r="AA29" i="2"/>
  <c r="U29" i="2"/>
  <c r="U143" i="2"/>
  <c r="AA143" i="2"/>
  <c r="U62" i="2"/>
  <c r="AA62" i="2"/>
  <c r="U112" i="2"/>
  <c r="AA112" i="2"/>
  <c r="U47" i="2"/>
  <c r="AA47" i="2"/>
  <c r="AA59" i="2"/>
  <c r="U59" i="2"/>
  <c r="AA132" i="2"/>
  <c r="U132" i="2"/>
  <c r="U25" i="2"/>
  <c r="AA25" i="2"/>
  <c r="U38" i="2"/>
  <c r="AA38" i="2"/>
  <c r="AA146" i="2"/>
  <c r="U146" i="2"/>
  <c r="AA33" i="2"/>
  <c r="U33" i="2"/>
  <c r="AA123" i="2"/>
  <c r="U123" i="2"/>
  <c r="U117" i="2"/>
  <c r="AA117" i="2"/>
  <c r="AA131" i="2"/>
  <c r="U131" i="2"/>
  <c r="AA21" i="2"/>
  <c r="U21" i="2"/>
  <c r="AA30" i="2"/>
  <c r="AA109" i="2"/>
  <c r="U109" i="2"/>
  <c r="AA134" i="2"/>
  <c r="U134" i="2"/>
  <c r="U115" i="2"/>
  <c r="AA115" i="2"/>
  <c r="AA16" i="2"/>
  <c r="U16" i="2"/>
  <c r="AA156" i="2"/>
  <c r="U156" i="2"/>
  <c r="AA144" i="2"/>
  <c r="U144" i="2"/>
  <c r="U23" i="2"/>
  <c r="AA23" i="2"/>
  <c r="U124" i="2"/>
  <c r="AA124" i="2"/>
  <c r="U138" i="2"/>
  <c r="AA138" i="2"/>
  <c r="AA57" i="2"/>
  <c r="U57" i="2"/>
  <c r="AA58" i="2"/>
  <c r="U58" i="2"/>
  <c r="AA78" i="2"/>
  <c r="U78" i="2"/>
  <c r="AA43" i="2"/>
  <c r="U43" i="2"/>
  <c r="U122" i="2"/>
  <c r="AA122" i="2"/>
  <c r="U110" i="2"/>
  <c r="AA110" i="2"/>
  <c r="U76" i="2"/>
  <c r="AA76" i="2"/>
  <c r="U77" i="2"/>
  <c r="AA77" i="2"/>
  <c r="AA111" i="2"/>
  <c r="U111" i="2"/>
  <c r="U90" i="2"/>
  <c r="AA90" i="2"/>
  <c r="AA108" i="2"/>
  <c r="U108" i="2"/>
  <c r="AA154" i="2"/>
  <c r="U154" i="2"/>
  <c r="U34" i="2"/>
  <c r="AA34" i="2"/>
  <c r="U107" i="2"/>
  <c r="AA107" i="2"/>
  <c r="AA65" i="2"/>
  <c r="U65" i="2"/>
  <c r="AA142" i="2"/>
  <c r="U142" i="2"/>
  <c r="U70" i="2"/>
  <c r="AA70" i="2"/>
  <c r="AA55" i="2"/>
  <c r="U55" i="2"/>
  <c r="U80" i="2"/>
  <c r="AA80" i="2"/>
  <c r="AA127" i="2"/>
  <c r="U127" i="2"/>
  <c r="U39" i="2"/>
  <c r="AA39" i="2"/>
  <c r="U114" i="2"/>
  <c r="AA114" i="2"/>
  <c r="AA157" i="2"/>
  <c r="U157" i="2"/>
  <c r="AA45" i="2"/>
  <c r="U45" i="2"/>
  <c r="U31" i="2"/>
  <c r="AA31" i="2"/>
  <c r="U89" i="2"/>
  <c r="AA89" i="2"/>
  <c r="U75" i="2"/>
  <c r="AA75" i="2"/>
  <c r="U121" i="2"/>
  <c r="AA121" i="2"/>
  <c r="U135" i="2"/>
  <c r="AA135" i="2"/>
  <c r="U54" i="2"/>
  <c r="AA54" i="2"/>
  <c r="U69" i="2"/>
  <c r="AA69" i="2"/>
  <c r="U63" i="2"/>
  <c r="AA63" i="2"/>
  <c r="U155" i="2"/>
  <c r="AA155" i="2"/>
  <c r="U49" i="2"/>
  <c r="AA49" i="2"/>
  <c r="U26" i="2"/>
  <c r="AA26" i="2"/>
  <c r="U158" i="2"/>
  <c r="AA158" i="2"/>
  <c r="AA71" i="2"/>
  <c r="U71" i="2"/>
  <c r="AA61" i="2"/>
  <c r="U61" i="2"/>
  <c r="U67" i="2"/>
  <c r="AA67" i="2"/>
  <c r="AA64" i="2"/>
  <c r="U64" i="2"/>
  <c r="U94" i="2"/>
  <c r="AA94" i="2"/>
  <c r="AA82" i="2"/>
  <c r="U82" i="2"/>
  <c r="T10" i="2"/>
  <c r="Y8" i="2"/>
  <c r="U129" i="2"/>
  <c r="AA129" i="2"/>
  <c r="U87" i="2"/>
  <c r="AA87" i="2"/>
  <c r="U60" i="2"/>
  <c r="AA60" i="2"/>
  <c r="U103" i="2"/>
  <c r="AA103" i="2"/>
  <c r="U88" i="2"/>
  <c r="AA88" i="2"/>
  <c r="AA101" i="2"/>
  <c r="U101" i="2"/>
  <c r="AA53" i="2"/>
  <c r="U53" i="2"/>
  <c r="AA41" i="2"/>
  <c r="U41" i="2"/>
  <c r="AA84" i="2"/>
  <c r="U84" i="2"/>
  <c r="AA139" i="2"/>
  <c r="U139" i="2"/>
  <c r="AA86" i="2"/>
  <c r="U86" i="2"/>
  <c r="AA19" i="2"/>
  <c r="U19" i="2"/>
  <c r="U145" i="2"/>
  <c r="AA145" i="2"/>
  <c r="AA152" i="2"/>
  <c r="U152" i="2"/>
  <c r="AA83" i="2"/>
  <c r="U83" i="2"/>
  <c r="U50" i="2"/>
  <c r="AA50" i="2"/>
  <c r="U48" i="2"/>
  <c r="AA48" i="2"/>
  <c r="U51" i="2"/>
  <c r="AA51" i="2"/>
  <c r="U126" i="2"/>
  <c r="AA126" i="2"/>
  <c r="U96" i="2"/>
  <c r="AA96" i="2"/>
  <c r="AA14" i="2"/>
  <c r="U14" i="2"/>
  <c r="AA74" i="2"/>
  <c r="U74" i="2"/>
  <c r="AA46" i="2"/>
  <c r="U46" i="2"/>
  <c r="U81" i="2"/>
  <c r="AA81" i="2"/>
  <c r="AA24" i="2"/>
  <c r="U24" i="2"/>
  <c r="AA136" i="2"/>
  <c r="U136" i="2"/>
  <c r="AA52" i="2"/>
  <c r="U52" i="2"/>
  <c r="U149" i="2"/>
  <c r="AA149" i="2"/>
  <c r="AA106" i="2"/>
  <c r="U106" i="2"/>
  <c r="AA159" i="2"/>
  <c r="U159" i="2"/>
  <c r="U92" i="2"/>
  <c r="AA92" i="2"/>
  <c r="U79" i="2"/>
  <c r="AA79" i="2"/>
  <c r="U12" i="2"/>
  <c r="AA12" i="2"/>
  <c r="AA22" i="2"/>
  <c r="U22" i="2"/>
  <c r="AA153" i="2"/>
  <c r="U153" i="2"/>
  <c r="AA148" i="2"/>
  <c r="U148" i="2"/>
  <c r="U42" i="2"/>
  <c r="AA42" i="2"/>
  <c r="AA130" i="2"/>
  <c r="U130" i="2"/>
  <c r="U18" i="2"/>
  <c r="AA18" i="2"/>
  <c r="U105" i="2"/>
  <c r="AA105" i="2"/>
  <c r="U97" i="2"/>
  <c r="AA97" i="2"/>
  <c r="AA66" i="2"/>
  <c r="U66" i="2"/>
  <c r="AA13" i="2"/>
  <c r="U13" i="2"/>
  <c r="AA10" i="2" l="1"/>
  <c r="T4" i="2" s="1"/>
  <c r="U10" i="2"/>
  <c r="T3" i="2" s="1"/>
  <c r="T2" i="2"/>
  <c r="AA8" i="2" l="1"/>
</calcChain>
</file>

<file path=xl/sharedStrings.xml><?xml version="1.0" encoding="utf-8"?>
<sst xmlns="http://schemas.openxmlformats.org/spreadsheetml/2006/main" count="1486" uniqueCount="363">
  <si>
    <t>Information on Contractor</t>
  </si>
  <si>
    <t>(2) Month:</t>
  </si>
  <si>
    <t>Transaction date</t>
  </si>
  <si>
    <t>Subcontractor</t>
  </si>
  <si>
    <t>CPR-number</t>
  </si>
  <si>
    <t>tax municipality code</t>
  </si>
  <si>
    <t>A-income</t>
  </si>
  <si>
    <t>A-tax</t>
  </si>
  <si>
    <t>CSV-file</t>
  </si>
  <si>
    <t>January</t>
  </si>
  <si>
    <t>Name of contractor</t>
  </si>
  <si>
    <t>(4)  Date &amp; name:</t>
  </si>
  <si>
    <t>Address</t>
  </si>
  <si>
    <t>Service description</t>
  </si>
  <si>
    <t>Name and address of contact person in Greenland</t>
  </si>
  <si>
    <t xml:space="preserve">Please fill out this part by typing one of the following 4 opportunities: </t>
  </si>
  <si>
    <t>Name of Licensee</t>
  </si>
  <si>
    <t>Worksite</t>
  </si>
  <si>
    <t>Nature of assignment</t>
  </si>
  <si>
    <t>Contract (Amount )</t>
  </si>
  <si>
    <t>1 )</t>
  </si>
  <si>
    <t>Commencement of work</t>
  </si>
  <si>
    <t xml:space="preserve">xxx.xxx DKK.: </t>
  </si>
  <si>
    <t>(3)     Year:</t>
  </si>
  <si>
    <t>(5)         Signature:</t>
  </si>
  <si>
    <t>no personnel in Greenland in this month</t>
  </si>
  <si>
    <t>2 )</t>
  </si>
  <si>
    <t>W:</t>
  </si>
  <si>
    <t>Day</t>
  </si>
  <si>
    <t>all services provided fall out with scope of GL regime</t>
  </si>
  <si>
    <t>Month</t>
  </si>
  <si>
    <t>Year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</si>
  <si>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</si>
  <si>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</si>
  <si>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</si>
  <si>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</si>
  <si>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</si>
  <si>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</si>
  <si>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</si>
  <si>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</si>
  <si>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</si>
  <si>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</si>
  <si>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</si>
  <si>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Family name (last name)</t>
  </si>
  <si>
    <t>Given name (first name)</t>
  </si>
  <si>
    <t>Country</t>
  </si>
  <si>
    <t>Date of birth/CPR</t>
  </si>
  <si>
    <t>Tax    recidency</t>
  </si>
  <si>
    <t>Subject to full or limited tax liability</t>
  </si>
  <si>
    <t>Tax Municipality</t>
  </si>
  <si>
    <t>Food and/ or acc.</t>
  </si>
  <si>
    <t>Monetary standard</t>
  </si>
  <si>
    <t xml:space="preserve">Gross/ Net </t>
  </si>
  <si>
    <t>Tax rate</t>
  </si>
  <si>
    <t xml:space="preserve"> (xxxx)</t>
  </si>
  <si>
    <t xml:space="preserve"> Choose country</t>
  </si>
  <si>
    <t>Limited</t>
  </si>
  <si>
    <t>Gross Tax</t>
  </si>
  <si>
    <t>Food &amp; acc.</t>
  </si>
  <si>
    <t xml:space="preserve">US Dollars </t>
  </si>
  <si>
    <t>Gross</t>
  </si>
  <si>
    <t>None</t>
  </si>
  <si>
    <t>DKK</t>
  </si>
  <si>
    <t>Dato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</si>
  <si>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</si>
  <si>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</si>
  <si>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</si>
  <si>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</si>
  <si>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</si>
  <si>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</si>
  <si>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</si>
  <si>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</si>
  <si>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2011M12</t>
  </si>
  <si>
    <t>2012M01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</si>
  <si>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</si>
  <si>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</si>
  <si>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</si>
  <si>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</si>
  <si>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</si>
  <si>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</si>
  <si>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</si>
  <si>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</si>
  <si>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</si>
  <si>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</si>
  <si>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</si>
  <si>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</si>
  <si>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</si>
  <si>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</si>
  <si>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</si>
  <si>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</si>
  <si>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</si>
  <si>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</si>
  <si>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</si>
  <si>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</si>
  <si>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</si>
  <si>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</si>
  <si>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</si>
  <si>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 xml:space="preserve">Euro </t>
  </si>
  <si>
    <t>days</t>
  </si>
  <si>
    <t xml:space="preserve"> Denmark</t>
  </si>
  <si>
    <t>§ 67 stk 1</t>
  </si>
  <si>
    <t>Value</t>
  </si>
  <si>
    <t>Allowance</t>
  </si>
  <si>
    <t>01</t>
  </si>
  <si>
    <t xml:space="preserve"> Norway</t>
  </si>
  <si>
    <t>§2 stk. 2</t>
  </si>
  <si>
    <t>DKK/day</t>
  </si>
  <si>
    <t>02</t>
  </si>
  <si>
    <t xml:space="preserve"> Sweden</t>
  </si>
  <si>
    <t>03</t>
  </si>
  <si>
    <t>Error</t>
  </si>
  <si>
    <t xml:space="preserve"> United States</t>
  </si>
  <si>
    <t>Food</t>
  </si>
  <si>
    <t>04</t>
  </si>
  <si>
    <t xml:space="preserve"> Canada</t>
  </si>
  <si>
    <t>Acc.</t>
  </si>
  <si>
    <t>05</t>
  </si>
  <si>
    <t xml:space="preserve"> United Kingdom</t>
  </si>
  <si>
    <t>06</t>
  </si>
  <si>
    <t xml:space="preserve"> Afghanistan</t>
  </si>
  <si>
    <t>07</t>
  </si>
  <si>
    <t xml:space="preserve"> Albania</t>
  </si>
  <si>
    <t>08</t>
  </si>
  <si>
    <t xml:space="preserve"> Algeria</t>
  </si>
  <si>
    <t>Skatte-styrelsen</t>
  </si>
  <si>
    <t>09</t>
  </si>
  <si>
    <t xml:space="preserve"> American Samoa</t>
  </si>
  <si>
    <t>Qaasuitsup</t>
  </si>
  <si>
    <t xml:space="preserve"> Andorra</t>
  </si>
  <si>
    <t>Qeqqata</t>
  </si>
  <si>
    <t xml:space="preserve"> Angola</t>
  </si>
  <si>
    <t>Sermersooq</t>
  </si>
  <si>
    <t xml:space="preserve"> Antigua and Barbuda</t>
  </si>
  <si>
    <t>Kujalleq</t>
  </si>
  <si>
    <t xml:space="preserve"> Argentina</t>
  </si>
  <si>
    <t xml:space="preserve"> Armenia</t>
  </si>
  <si>
    <t xml:space="preserve"> Aruba</t>
  </si>
  <si>
    <t xml:space="preserve"> Australia</t>
  </si>
  <si>
    <t xml:space="preserve"> Austria</t>
  </si>
  <si>
    <t xml:space="preserve"> Azerbaijan</t>
  </si>
  <si>
    <t xml:space="preserve"> Bahamas, The</t>
  </si>
  <si>
    <t xml:space="preserve"> Bahrain</t>
  </si>
  <si>
    <t xml:space="preserve"> Bangladesh</t>
  </si>
  <si>
    <t xml:space="preserve"> Barbados</t>
  </si>
  <si>
    <t xml:space="preserve"> Belarus</t>
  </si>
  <si>
    <t xml:space="preserve"> Belgium</t>
  </si>
  <si>
    <t xml:space="preserve"> Belize</t>
  </si>
  <si>
    <t xml:space="preserve"> Benin</t>
  </si>
  <si>
    <t xml:space="preserve"> Bermuda</t>
  </si>
  <si>
    <t xml:space="preserve"> Bhutan</t>
  </si>
  <si>
    <t xml:space="preserve"> Bolivia</t>
  </si>
  <si>
    <t xml:space="preserve"> Bosnia and Herzegovina</t>
  </si>
  <si>
    <t xml:space="preserve"> Botswana</t>
  </si>
  <si>
    <t xml:space="preserve"> Brazil</t>
  </si>
  <si>
    <t xml:space="preserve"> Brunei</t>
  </si>
  <si>
    <t xml:space="preserve"> Bulgaria</t>
  </si>
  <si>
    <t xml:space="preserve"> Burkina Faso</t>
  </si>
  <si>
    <t xml:space="preserve"> Burundi</t>
  </si>
  <si>
    <t xml:space="preserve"> Cambodia</t>
  </si>
  <si>
    <t xml:space="preserve"> Cameroon</t>
  </si>
  <si>
    <t xml:space="preserve"> Cape Verde</t>
  </si>
  <si>
    <t xml:space="preserve"> Cayman Islands</t>
  </si>
  <si>
    <t xml:space="preserve"> Central African Republic</t>
  </si>
  <si>
    <t xml:space="preserve"> Chad</t>
  </si>
  <si>
    <t xml:space="preserve"> Channel Islands</t>
  </si>
  <si>
    <t xml:space="preserve"> Chile</t>
  </si>
  <si>
    <t xml:space="preserve"> China</t>
  </si>
  <si>
    <t xml:space="preserve"> Colombia</t>
  </si>
  <si>
    <t xml:space="preserve"> Comoros</t>
  </si>
  <si>
    <t xml:space="preserve"> Congo, Dem. Rep.</t>
  </si>
  <si>
    <t xml:space="preserve"> Congo, Rep.</t>
  </si>
  <si>
    <t xml:space="preserve"> Costa Rica</t>
  </si>
  <si>
    <t xml:space="preserve"> Côte d'Ivoire</t>
  </si>
  <si>
    <t xml:space="preserve"> Croatia</t>
  </si>
  <si>
    <t xml:space="preserve"> Cuba</t>
  </si>
  <si>
    <t xml:space="preserve"> Cyprus</t>
  </si>
  <si>
    <t xml:space="preserve"> Czech Republic</t>
  </si>
  <si>
    <t xml:space="preserve"> Djibouti</t>
  </si>
  <si>
    <t xml:space="preserve"> Dominica</t>
  </si>
  <si>
    <t xml:space="preserve"> Dominican Republic</t>
  </si>
  <si>
    <t xml:space="preserve"> Ecuador</t>
  </si>
  <si>
    <t xml:space="preserve"> Egypt, Arab Rep.</t>
  </si>
  <si>
    <t xml:space="preserve"> El Salvador</t>
  </si>
  <si>
    <t xml:space="preserve"> Equatorial Guinea</t>
  </si>
  <si>
    <t xml:space="preserve"> Eritrea</t>
  </si>
  <si>
    <t xml:space="preserve"> Estonia</t>
  </si>
  <si>
    <t xml:space="preserve"> Ethiopia</t>
  </si>
  <si>
    <t xml:space="preserve"> Faeroe Islands</t>
  </si>
  <si>
    <t xml:space="preserve"> Fiji</t>
  </si>
  <si>
    <t xml:space="preserve"> Finland</t>
  </si>
  <si>
    <t xml:space="preserve"> France</t>
  </si>
  <si>
    <t xml:space="preserve"> French Polynesia</t>
  </si>
  <si>
    <t xml:space="preserve"> Gabon</t>
  </si>
  <si>
    <t xml:space="preserve"> Gambia, The</t>
  </si>
  <si>
    <t xml:space="preserve"> Georgia</t>
  </si>
  <si>
    <t xml:space="preserve"> Germany</t>
  </si>
  <si>
    <t xml:space="preserve"> Ghana</t>
  </si>
  <si>
    <t xml:space="preserve"> Greece</t>
  </si>
  <si>
    <t xml:space="preserve"> Greenland</t>
  </si>
  <si>
    <t xml:space="preserve"> Grenada</t>
  </si>
  <si>
    <t xml:space="preserve"> Guam</t>
  </si>
  <si>
    <t xml:space="preserve"> Guatemala</t>
  </si>
  <si>
    <t xml:space="preserve"> Guinea</t>
  </si>
  <si>
    <t xml:space="preserve"> Guinea Bissau</t>
  </si>
  <si>
    <t xml:space="preserve"> Guyana</t>
  </si>
  <si>
    <t xml:space="preserve"> Haiti</t>
  </si>
  <si>
    <t xml:space="preserve"> Honduras</t>
  </si>
  <si>
    <t xml:space="preserve"> Hong Kong, China</t>
  </si>
  <si>
    <t xml:space="preserve"> Hungary</t>
  </si>
  <si>
    <t xml:space="preserve"> Iceland</t>
  </si>
  <si>
    <t xml:space="preserve"> India</t>
  </si>
  <si>
    <t xml:space="preserve"> Indonesia</t>
  </si>
  <si>
    <t xml:space="preserve"> Iran, Islamic Rep.</t>
  </si>
  <si>
    <t xml:space="preserve"> Iraq</t>
  </si>
  <si>
    <t xml:space="preserve"> Ireland</t>
  </si>
  <si>
    <t xml:space="preserve"> Isle of Man</t>
  </si>
  <si>
    <t xml:space="preserve"> Israel</t>
  </si>
  <si>
    <t xml:space="preserve"> Italy</t>
  </si>
  <si>
    <t xml:space="preserve"> Jamaica</t>
  </si>
  <si>
    <t xml:space="preserve"> Japan</t>
  </si>
  <si>
    <t xml:space="preserve"> Jordan</t>
  </si>
  <si>
    <t xml:space="preserve"> Kazakhstan</t>
  </si>
  <si>
    <t xml:space="preserve"> Kenya</t>
  </si>
  <si>
    <t xml:space="preserve"> Kiribati</t>
  </si>
  <si>
    <t xml:space="preserve"> Korea, Dem. Rep.</t>
  </si>
  <si>
    <t xml:space="preserve"> Korea, Rep.</t>
  </si>
  <si>
    <t xml:space="preserve"> Kuwait</t>
  </si>
  <si>
    <t xml:space="preserve"> Kyrgyz Republic</t>
  </si>
  <si>
    <t xml:space="preserve"> Lao PDR</t>
  </si>
  <si>
    <t xml:space="preserve"> Latvia</t>
  </si>
  <si>
    <t xml:space="preserve"> Lebanon</t>
  </si>
  <si>
    <t xml:space="preserve"> Lesotho</t>
  </si>
  <si>
    <t xml:space="preserve"> Liberia</t>
  </si>
  <si>
    <t xml:space="preserve"> Libya</t>
  </si>
  <si>
    <t xml:space="preserve"> Liechtenstein</t>
  </si>
  <si>
    <t xml:space="preserve"> Lithuania</t>
  </si>
  <si>
    <t xml:space="preserve"> Luxembourg</t>
  </si>
  <si>
    <t xml:space="preserve"> Macao</t>
  </si>
  <si>
    <t xml:space="preserve"> Macedonia, FYR</t>
  </si>
  <si>
    <t xml:space="preserve"> Madagascar</t>
  </si>
  <si>
    <t xml:space="preserve"> Malawi</t>
  </si>
  <si>
    <t xml:space="preserve"> Malaysia</t>
  </si>
  <si>
    <t xml:space="preserve"> Maldives</t>
  </si>
  <si>
    <t xml:space="preserve"> Mali</t>
  </si>
  <si>
    <t xml:space="preserve"> Malta</t>
  </si>
  <si>
    <t xml:space="preserve"> Marshall Islands</t>
  </si>
  <si>
    <t xml:space="preserve"> Mauritania</t>
  </si>
  <si>
    <t xml:space="preserve"> Mauritius</t>
  </si>
  <si>
    <t xml:space="preserve"> Mayotte</t>
  </si>
  <si>
    <t xml:space="preserve"> Mexico</t>
  </si>
  <si>
    <t xml:space="preserve"> Micronesia, Fed. Sts.</t>
  </si>
  <si>
    <t xml:space="preserve"> Moldova</t>
  </si>
  <si>
    <t xml:space="preserve"> Monaco</t>
  </si>
  <si>
    <t xml:space="preserve"> Mongolia</t>
  </si>
  <si>
    <t xml:space="preserve"> Morocco</t>
  </si>
  <si>
    <t xml:space="preserve"> Mozambique</t>
  </si>
  <si>
    <t xml:space="preserve"> Myanmar</t>
  </si>
  <si>
    <t xml:space="preserve"> Namibia</t>
  </si>
  <si>
    <t xml:space="preserve"> Nepal</t>
  </si>
  <si>
    <t xml:space="preserve"> Netherlands</t>
  </si>
  <si>
    <t xml:space="preserve"> Netherlands Antilles</t>
  </si>
  <si>
    <t xml:space="preserve"> New Caledonia</t>
  </si>
  <si>
    <t xml:space="preserve"> New Zealand</t>
  </si>
  <si>
    <t xml:space="preserve"> Nicaragua</t>
  </si>
  <si>
    <t xml:space="preserve"> Niger</t>
  </si>
  <si>
    <t xml:space="preserve"> Nigeria</t>
  </si>
  <si>
    <t xml:space="preserve"> Northern Mariana Islands</t>
  </si>
  <si>
    <t xml:space="preserve"> Oman</t>
  </si>
  <si>
    <t xml:space="preserve"> Pakistan</t>
  </si>
  <si>
    <t xml:space="preserve"> Palau</t>
  </si>
  <si>
    <t xml:space="preserve"> Panama</t>
  </si>
  <si>
    <t xml:space="preserve"> Papua New Guinea</t>
  </si>
  <si>
    <t xml:space="preserve"> Paraguay</t>
  </si>
  <si>
    <t xml:space="preserve"> Peru</t>
  </si>
  <si>
    <t xml:space="preserve"> Philippines</t>
  </si>
  <si>
    <t xml:space="preserve"> Poland</t>
  </si>
  <si>
    <t xml:space="preserve"> Portugal</t>
  </si>
  <si>
    <t xml:space="preserve"> Puerto Rico</t>
  </si>
  <si>
    <t xml:space="preserve"> Qatar</t>
  </si>
  <si>
    <t xml:space="preserve"> Romania</t>
  </si>
  <si>
    <t xml:space="preserve"> Russian Federation</t>
  </si>
  <si>
    <t xml:space="preserve"> Rwanda</t>
  </si>
  <si>
    <t xml:space="preserve"> Samoa</t>
  </si>
  <si>
    <t xml:space="preserve"> São Tomé and Principe</t>
  </si>
  <si>
    <t xml:space="preserve"> Saudi Arabia</t>
  </si>
  <si>
    <t xml:space="preserve"> Senegal</t>
  </si>
  <si>
    <t xml:space="preserve"> Seychelles</t>
  </si>
  <si>
    <t xml:space="preserve"> Sierra Leone</t>
  </si>
  <si>
    <t xml:space="preserve"> Singapore</t>
  </si>
  <si>
    <t xml:space="preserve"> Slovak Republic</t>
  </si>
  <si>
    <t xml:space="preserve"> Slovenia</t>
  </si>
  <si>
    <t xml:space="preserve"> Solomon Islands</t>
  </si>
  <si>
    <t xml:space="preserve"> Somalia</t>
  </si>
  <si>
    <t xml:space="preserve"> South Africa</t>
  </si>
  <si>
    <t xml:space="preserve"> Spain</t>
  </si>
  <si>
    <t xml:space="preserve"> Sri Lanka</t>
  </si>
  <si>
    <t xml:space="preserve"> St. Kitts and Nevis</t>
  </si>
  <si>
    <t xml:space="preserve"> St. Lucia</t>
  </si>
  <si>
    <t xml:space="preserve"> St. Vincent and the Grenadines</t>
  </si>
  <si>
    <t xml:space="preserve"> Sudan</t>
  </si>
  <si>
    <t xml:space="preserve"> Suriname</t>
  </si>
  <si>
    <t xml:space="preserve"> Swaziland</t>
  </si>
  <si>
    <t xml:space="preserve"> Switzerland</t>
  </si>
  <si>
    <t xml:space="preserve"> Syrian Arab Republic</t>
  </si>
  <si>
    <t xml:space="preserve"> Tajikistan</t>
  </si>
  <si>
    <t xml:space="preserve"> Tanzania</t>
  </si>
  <si>
    <t xml:space="preserve"> Thailand</t>
  </si>
  <si>
    <t xml:space="preserve"> Togo</t>
  </si>
  <si>
    <t xml:space="preserve"> Tonga</t>
  </si>
  <si>
    <t xml:space="preserve"> Trinidad and Tobago</t>
  </si>
  <si>
    <t xml:space="preserve"> Tunisia</t>
  </si>
  <si>
    <t xml:space="preserve"> Turkey</t>
  </si>
  <si>
    <t xml:space="preserve"> Turkmenistan</t>
  </si>
  <si>
    <t xml:space="preserve"> Uganda</t>
  </si>
  <si>
    <t xml:space="preserve"> Ukraine</t>
  </si>
  <si>
    <t xml:space="preserve"> United Arab Emirates</t>
  </si>
  <si>
    <t xml:space="preserve"> Uruguay</t>
  </si>
  <si>
    <t xml:space="preserve"> Uzbekistan</t>
  </si>
  <si>
    <t xml:space="preserve"> Vanuatu</t>
  </si>
  <si>
    <t xml:space="preserve"> Venezuela, RB</t>
  </si>
  <si>
    <t xml:space="preserve"> Vietnam</t>
  </si>
  <si>
    <t xml:space="preserve"> Virgin Islands (U.S.)</t>
  </si>
  <si>
    <t xml:space="preserve"> West Bank and Gaza</t>
  </si>
  <si>
    <t xml:space="preserve"> Yemen, Rep.</t>
  </si>
  <si>
    <t xml:space="preserve"> Yugoslavia, FR (Serb./Mont.)</t>
  </si>
  <si>
    <t xml:space="preserve"> Zambia</t>
  </si>
  <si>
    <t xml:space="preserve"> Zimbabwe</t>
  </si>
  <si>
    <t>Version: 04/05/2015</t>
  </si>
  <si>
    <t xml:space="preserve">Please fill out this form and return it along with the "Specification of Wages and Taxes". </t>
  </si>
  <si>
    <t>Euro</t>
  </si>
  <si>
    <t>US</t>
  </si>
  <si>
    <t>Expected date of termination or an estimate of the duration of the work</t>
  </si>
  <si>
    <t xml:space="preserve"> </t>
  </si>
  <si>
    <t>CVR-number</t>
  </si>
  <si>
    <t>(1) CVRnumber:</t>
  </si>
  <si>
    <t>CVR-number;Transaction date;CPR-number;tax municipality code;A-income;A-tax</t>
  </si>
  <si>
    <t xml:space="preserve">Source: 1. http://nationalbanken.statistikbank.dk/nbf/107312 </t>
  </si>
  <si>
    <t>CAD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</si>
  <si>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</si>
  <si>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</si>
  <si>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</si>
  <si>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</si>
  <si>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</si>
  <si>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</si>
  <si>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</si>
  <si>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</si>
  <si>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</si>
  <si>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</si>
  <si>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</si>
  <si>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</si>
  <si>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Full</t>
  </si>
  <si>
    <t>2026M01</t>
  </si>
  <si>
    <t>2026M02</t>
  </si>
  <si>
    <t>2026M03</t>
  </si>
  <si>
    <t>2026M04</t>
  </si>
  <si>
    <t>2026M05</t>
  </si>
  <si>
    <t>2026M06</t>
  </si>
  <si>
    <t>2026M07</t>
  </si>
  <si>
    <t>2026M08</t>
  </si>
  <si>
    <t>2026M09</t>
  </si>
  <si>
    <t>2026M10</t>
  </si>
  <si>
    <t>2026M11</t>
  </si>
  <si>
    <t>2026M12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</si>
</sst>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kr&quot;\ * #,##0.00_ ;_ &quot;kr&quot;\ * \-#,##0.00_ ;_ &quot;kr&quot;\ * &quot;-&quot;??_ ;_ @_ "/>
    <numFmt numFmtId="165" formatCode="0.0"/>
    <numFmt numFmtId="166" formatCode="0.0000"/>
    <numFmt numFmtId="167" formatCode="_ * #,##0_ ;_ * \-#,##0_ ;_ * &quot;-&quot;??_ ;_ @_ "/>
  </numFmts>
  <fonts count="4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sz val="11"/>
      <name val="Calibri"/>
      <family val="2"/>
    </font>
    <font>
      <sz val="8"/>
      <color rgb="FFFFFFFF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0"/>
      <color rgb="FFFF0000"/>
      <name val="Calibri"/>
      <family val="2"/>
    </font>
    <font>
      <sz val="8"/>
      <color rgb="FFD8D8D8"/>
      <name val="Calibri"/>
      <family val="2"/>
    </font>
    <font>
      <u/>
      <sz val="8"/>
      <color rgb="FF000000"/>
      <name val="Calibri"/>
      <family val="2"/>
    </font>
    <font>
      <u/>
      <sz val="8"/>
      <color rgb="FF000000"/>
      <name val="Calibri"/>
      <family val="2"/>
    </font>
    <font>
      <u/>
      <sz val="8"/>
      <color rgb="FF000000"/>
      <name val="Calibri"/>
      <family val="2"/>
    </font>
    <font>
      <b/>
      <i/>
      <sz val="10"/>
      <name val="Calibri"/>
      <family val="2"/>
    </font>
    <font>
      <sz val="7"/>
      <color rgb="FF000000"/>
      <name val="Calibri"/>
      <family val="2"/>
    </font>
    <font>
      <sz val="10"/>
      <color rgb="FFFFFFFF"/>
      <name val="Calibri"/>
      <family val="2"/>
    </font>
    <font>
      <sz val="11"/>
      <color rgb="FFFFFFFF"/>
      <name val="Arial"/>
      <family val="2"/>
    </font>
    <font>
      <sz val="8"/>
      <name val="Arial"/>
      <family val="2"/>
    </font>
    <font>
      <b/>
      <sz val="8"/>
      <color rgb="FFFFFFFF"/>
      <name val="Calibri"/>
      <family val="2"/>
    </font>
    <font>
      <sz val="11"/>
      <color theme="0"/>
      <name val="Calibri"/>
      <family val="2"/>
      <scheme val="minor"/>
    </font>
    <font>
      <sz val="8"/>
      <color theme="0"/>
      <name val="Calibri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rgb="FF000000"/>
      <name val="Calibri"/>
      <family val="2"/>
    </font>
    <font>
      <sz val="7"/>
      <color theme="0"/>
      <name val="Helvetica"/>
      <family val="2"/>
    </font>
    <font>
      <b/>
      <sz val="8"/>
      <color theme="0"/>
      <name val="Calibri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</font>
    <font>
      <sz val="11"/>
      <color theme="0"/>
      <name val="Arial"/>
      <family val="2"/>
    </font>
    <font>
      <sz val="10"/>
      <color theme="0"/>
      <name val="Calibri"/>
      <family val="2"/>
    </font>
    <font>
      <sz val="12"/>
      <color rgb="FF333333"/>
      <name val="Times New Roman"/>
      <family val="1"/>
    </font>
    <font>
      <sz val="8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5">
    <xf numFmtId="0" fontId="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9">
    <xf numFmtId="0" fontId="0" fillId="0" borderId="0" xfId="0"/>
    <xf numFmtId="0" fontId="0" fillId="2" borderId="0" xfId="0" applyFill="1"/>
    <xf numFmtId="0" fontId="9" fillId="2" borderId="0" xfId="0" applyFont="1" applyFill="1"/>
    <xf numFmtId="0" fontId="10" fillId="3" borderId="1" xfId="0" applyFont="1" applyFill="1" applyBorder="1"/>
    <xf numFmtId="0" fontId="12" fillId="3" borderId="3" xfId="0" applyFont="1" applyFill="1" applyBorder="1"/>
    <xf numFmtId="0" fontId="10" fillId="3" borderId="5" xfId="0" applyFont="1" applyFill="1" applyBorder="1" applyAlignment="1">
      <alignment vertical="center" wrapText="1"/>
    </xf>
    <xf numFmtId="0" fontId="10" fillId="2" borderId="0" xfId="0" applyFont="1" applyFill="1"/>
    <xf numFmtId="0" fontId="14" fillId="2" borderId="0" xfId="0" applyFont="1" applyFill="1"/>
    <xf numFmtId="0" fontId="16" fillId="2" borderId="0" xfId="0" applyFont="1" applyFill="1"/>
    <xf numFmtId="0" fontId="0" fillId="2" borderId="0" xfId="0" applyFill="1" applyAlignment="1">
      <alignment vertical="top"/>
    </xf>
    <xf numFmtId="0" fontId="12" fillId="3" borderId="0" xfId="0" applyFont="1" applyFill="1" applyAlignment="1">
      <alignment horizontal="right"/>
    </xf>
    <xf numFmtId="0" fontId="10" fillId="3" borderId="0" xfId="0" applyFont="1" applyFill="1" applyAlignment="1">
      <alignment horizontal="right"/>
    </xf>
    <xf numFmtId="0" fontId="18" fillId="3" borderId="7" xfId="0" applyFont="1" applyFill="1" applyBorder="1" applyAlignment="1">
      <alignment horizontal="center" vertical="center"/>
    </xf>
    <xf numFmtId="0" fontId="18" fillId="3" borderId="0" xfId="0" applyFont="1" applyFill="1"/>
    <xf numFmtId="0" fontId="18" fillId="3" borderId="8" xfId="0" applyFont="1" applyFill="1" applyBorder="1"/>
    <xf numFmtId="0" fontId="18" fillId="4" borderId="19" xfId="0" applyFont="1" applyFill="1" applyBorder="1" applyAlignment="1">
      <alignment horizontal="center" vertical="center"/>
    </xf>
    <xf numFmtId="0" fontId="10" fillId="3" borderId="0" xfId="0" applyFont="1" applyFill="1"/>
    <xf numFmtId="0" fontId="20" fillId="3" borderId="8" xfId="0" applyFont="1" applyFill="1" applyBorder="1"/>
    <xf numFmtId="0" fontId="18" fillId="3" borderId="0" xfId="0" applyFont="1" applyFill="1" applyAlignment="1">
      <alignment horizontal="center"/>
    </xf>
    <xf numFmtId="0" fontId="16" fillId="4" borderId="20" xfId="0" applyFont="1" applyFill="1" applyBorder="1" applyAlignment="1">
      <alignment horizontal="center"/>
    </xf>
    <xf numFmtId="0" fontId="18" fillId="3" borderId="0" xfId="0" applyFont="1" applyFill="1" applyAlignment="1">
      <alignment vertical="center"/>
    </xf>
    <xf numFmtId="0" fontId="21" fillId="3" borderId="0" xfId="0" applyFont="1" applyFill="1"/>
    <xf numFmtId="0" fontId="16" fillId="2" borderId="1" xfId="0" applyFont="1" applyFill="1" applyBorder="1" applyAlignment="1">
      <alignment horizontal="center"/>
    </xf>
    <xf numFmtId="0" fontId="18" fillId="3" borderId="0" xfId="0" applyFont="1" applyFill="1" applyAlignment="1">
      <alignment wrapText="1"/>
    </xf>
    <xf numFmtId="0" fontId="18" fillId="3" borderId="0" xfId="0" applyFont="1" applyFill="1" applyAlignment="1">
      <alignment horizontal="left" wrapText="1"/>
    </xf>
    <xf numFmtId="0" fontId="22" fillId="3" borderId="0" xfId="0" applyFont="1" applyFill="1"/>
    <xf numFmtId="0" fontId="16" fillId="2" borderId="3" xfId="0" applyFont="1" applyFill="1" applyBorder="1" applyAlignment="1">
      <alignment horizontal="center"/>
    </xf>
    <xf numFmtId="0" fontId="23" fillId="3" borderId="0" xfId="0" applyFont="1" applyFill="1" applyAlignment="1">
      <alignment horizontal="right"/>
    </xf>
    <xf numFmtId="3" fontId="14" fillId="2" borderId="0" xfId="0" applyNumberFormat="1" applyFont="1" applyFill="1"/>
    <xf numFmtId="0" fontId="20" fillId="3" borderId="0" xfId="0" applyFont="1" applyFill="1"/>
    <xf numFmtId="1" fontId="16" fillId="2" borderId="5" xfId="0" applyNumberFormat="1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left"/>
    </xf>
    <xf numFmtId="0" fontId="10" fillId="3" borderId="19" xfId="0" applyFont="1" applyFill="1" applyBorder="1"/>
    <xf numFmtId="0" fontId="16" fillId="2" borderId="15" xfId="0" applyFont="1" applyFill="1" applyBorder="1" applyAlignment="1">
      <alignment horizontal="center"/>
    </xf>
    <xf numFmtId="0" fontId="10" fillId="3" borderId="0" xfId="0" applyFont="1" applyFill="1" applyAlignment="1">
      <alignment horizontal="left"/>
    </xf>
    <xf numFmtId="0" fontId="12" fillId="3" borderId="0" xfId="0" applyFont="1" applyFill="1"/>
    <xf numFmtId="0" fontId="16" fillId="2" borderId="0" xfId="0" applyFont="1" applyFill="1" applyAlignment="1">
      <alignment horizontal="center"/>
    </xf>
    <xf numFmtId="0" fontId="18" fillId="3" borderId="0" xfId="0" applyFont="1" applyFill="1" applyAlignment="1">
      <alignment horizontal="left"/>
    </xf>
    <xf numFmtId="0" fontId="19" fillId="3" borderId="0" xfId="0" applyFont="1" applyFill="1" applyAlignment="1">
      <alignment horizontal="center" vertical="center"/>
    </xf>
    <xf numFmtId="2" fontId="10" fillId="2" borderId="0" xfId="0" applyNumberFormat="1" applyFont="1" applyFill="1"/>
    <xf numFmtId="165" fontId="10" fillId="2" borderId="0" xfId="0" applyNumberFormat="1" applyFont="1" applyFill="1"/>
    <xf numFmtId="1" fontId="16" fillId="2" borderId="21" xfId="0" applyNumberFormat="1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0" fontId="19" fillId="3" borderId="0" xfId="0" applyFont="1" applyFill="1" applyAlignment="1">
      <alignment horizontal="left" vertical="center"/>
    </xf>
    <xf numFmtId="0" fontId="19" fillId="3" borderId="21" xfId="0" applyFont="1" applyFill="1" applyBorder="1" applyAlignment="1">
      <alignment horizontal="center" vertical="center"/>
    </xf>
    <xf numFmtId="0" fontId="10" fillId="3" borderId="23" xfId="0" applyFont="1" applyFill="1" applyBorder="1"/>
    <xf numFmtId="0" fontId="19" fillId="2" borderId="0" xfId="0" applyFont="1" applyFill="1"/>
    <xf numFmtId="0" fontId="25" fillId="3" borderId="0" xfId="0" applyFont="1" applyFill="1" applyAlignment="1">
      <alignment horizontal="center"/>
    </xf>
    <xf numFmtId="0" fontId="25" fillId="3" borderId="0" xfId="0" applyFont="1" applyFill="1"/>
    <xf numFmtId="0" fontId="10" fillId="3" borderId="20" xfId="0" applyFont="1" applyFill="1" applyBorder="1"/>
    <xf numFmtId="0" fontId="10" fillId="3" borderId="16" xfId="0" applyFont="1" applyFill="1" applyBorder="1"/>
    <xf numFmtId="0" fontId="19" fillId="3" borderId="1" xfId="0" applyFont="1" applyFill="1" applyBorder="1" applyAlignment="1">
      <alignment horizontal="center" vertical="center"/>
    </xf>
    <xf numFmtId="0" fontId="12" fillId="3" borderId="17" xfId="0" applyFont="1" applyFill="1" applyBorder="1"/>
    <xf numFmtId="0" fontId="19" fillId="3" borderId="3" xfId="0" applyFont="1" applyFill="1" applyBorder="1" applyAlignment="1">
      <alignment horizontal="center" vertical="center"/>
    </xf>
    <xf numFmtId="0" fontId="10" fillId="3" borderId="17" xfId="0" applyFont="1" applyFill="1" applyBorder="1"/>
    <xf numFmtId="0" fontId="19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left" vertical="top" wrapText="1"/>
    </xf>
    <xf numFmtId="0" fontId="10" fillId="3" borderId="21" xfId="0" applyFont="1" applyFill="1" applyBorder="1" applyAlignment="1">
      <alignment vertical="center" wrapText="1"/>
    </xf>
    <xf numFmtId="0" fontId="26" fillId="3" borderId="15" xfId="0" applyFont="1" applyFill="1" applyBorder="1"/>
    <xf numFmtId="0" fontId="26" fillId="3" borderId="0" xfId="0" applyFont="1" applyFill="1" applyAlignment="1">
      <alignment horizontal="center"/>
    </xf>
    <xf numFmtId="0" fontId="18" fillId="3" borderId="10" xfId="0" applyFont="1" applyFill="1" applyBorder="1"/>
    <xf numFmtId="0" fontId="10" fillId="3" borderId="5" xfId="0" applyFont="1" applyFill="1" applyBorder="1" applyAlignment="1">
      <alignment horizontal="center" vertical="center"/>
    </xf>
    <xf numFmtId="0" fontId="18" fillId="3" borderId="12" xfId="0" applyFont="1" applyFill="1" applyBorder="1"/>
    <xf numFmtId="3" fontId="19" fillId="3" borderId="16" xfId="0" applyNumberFormat="1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left"/>
    </xf>
    <xf numFmtId="3" fontId="19" fillId="3" borderId="17" xfId="0" applyNumberFormat="1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26" fillId="3" borderId="5" xfId="0" applyFont="1" applyFill="1" applyBorder="1" applyAlignment="1">
      <alignment vertical="center" wrapText="1"/>
    </xf>
    <xf numFmtId="3" fontId="19" fillId="3" borderId="18" xfId="0" applyNumberFormat="1" applyFont="1" applyFill="1" applyBorder="1" applyAlignment="1">
      <alignment horizontal="center" vertical="center"/>
    </xf>
    <xf numFmtId="3" fontId="10" fillId="3" borderId="18" xfId="0" applyNumberFormat="1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/>
    </xf>
    <xf numFmtId="0" fontId="27" fillId="2" borderId="0" xfId="0" applyFont="1" applyFill="1"/>
    <xf numFmtId="0" fontId="10" fillId="2" borderId="0" xfId="0" applyFont="1" applyFill="1" applyAlignment="1">
      <alignment vertical="center" wrapText="1"/>
    </xf>
    <xf numFmtId="0" fontId="27" fillId="2" borderId="0" xfId="0" applyFont="1" applyFill="1" applyAlignment="1">
      <alignment horizontal="right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8" fillId="2" borderId="0" xfId="0" applyFont="1" applyFill="1"/>
    <xf numFmtId="0" fontId="26" fillId="3" borderId="17" xfId="0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3" fontId="10" fillId="3" borderId="11" xfId="0" applyNumberFormat="1" applyFont="1" applyFill="1" applyBorder="1" applyAlignment="1">
      <alignment horizontal="center" vertical="center" wrapText="1"/>
    </xf>
    <xf numFmtId="3" fontId="10" fillId="3" borderId="13" xfId="0" applyNumberFormat="1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/>
    </xf>
    <xf numFmtId="3" fontId="26" fillId="3" borderId="9" xfId="0" applyNumberFormat="1" applyFont="1" applyFill="1" applyBorder="1" applyAlignment="1">
      <alignment horizontal="center" vertical="center" wrapText="1"/>
    </xf>
    <xf numFmtId="3" fontId="26" fillId="3" borderId="13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 wrapText="1"/>
    </xf>
    <xf numFmtId="3" fontId="10" fillId="3" borderId="21" xfId="0" applyNumberFormat="1" applyFont="1" applyFill="1" applyBorder="1" applyAlignment="1">
      <alignment horizontal="center" vertical="center" wrapText="1"/>
    </xf>
    <xf numFmtId="4" fontId="10" fillId="3" borderId="15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/>
    </xf>
    <xf numFmtId="4" fontId="10" fillId="3" borderId="16" xfId="0" applyNumberFormat="1" applyFont="1" applyFill="1" applyBorder="1" applyAlignment="1">
      <alignment horizontal="center" vertical="center" wrapText="1"/>
    </xf>
    <xf numFmtId="3" fontId="10" fillId="3" borderId="17" xfId="0" applyNumberFormat="1" applyFont="1" applyFill="1" applyBorder="1" applyAlignment="1">
      <alignment horizontal="center" vertical="center" wrapText="1"/>
    </xf>
    <xf numFmtId="3" fontId="10" fillId="3" borderId="18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/>
    </xf>
    <xf numFmtId="0" fontId="30" fillId="2" borderId="0" xfId="0" applyFont="1" applyFill="1" applyAlignment="1">
      <alignment vertical="center"/>
    </xf>
    <xf numFmtId="0" fontId="16" fillId="2" borderId="16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1" fontId="16" fillId="2" borderId="18" xfId="0" applyNumberFormat="1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14" fillId="5" borderId="0" xfId="0" applyFont="1" applyFill="1"/>
    <xf numFmtId="0" fontId="19" fillId="5" borderId="0" xfId="0" applyFont="1" applyFill="1"/>
    <xf numFmtId="1" fontId="18" fillId="2" borderId="22" xfId="0" applyNumberFormat="1" applyFont="1" applyFill="1" applyBorder="1" applyAlignment="1" applyProtection="1">
      <alignment horizontal="center"/>
      <protection locked="0"/>
    </xf>
    <xf numFmtId="0" fontId="18" fillId="2" borderId="22" xfId="0" applyFont="1" applyFill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6" fillId="0" borderId="9" xfId="0" applyFont="1" applyBorder="1" applyAlignment="1" applyProtection="1">
      <alignment horizontal="center" vertical="center" wrapText="1"/>
      <protection locked="0"/>
    </xf>
    <xf numFmtId="0" fontId="26" fillId="0" borderId="11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2" borderId="0" xfId="0" applyFont="1" applyFill="1" applyProtection="1">
      <protection locked="0"/>
    </xf>
    <xf numFmtId="3" fontId="26" fillId="0" borderId="3" xfId="0" applyNumberFormat="1" applyFont="1" applyBorder="1" applyAlignment="1" applyProtection="1">
      <alignment horizontal="center" vertical="center" wrapText="1"/>
      <protection locked="0"/>
    </xf>
    <xf numFmtId="3" fontId="26" fillId="0" borderId="11" xfId="0" applyNumberFormat="1" applyFont="1" applyBorder="1" applyAlignment="1" applyProtection="1">
      <alignment horizontal="center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3" fontId="19" fillId="0" borderId="20" xfId="0" applyNumberFormat="1" applyFont="1" applyBorder="1" applyAlignment="1" applyProtection="1">
      <alignment horizontal="center" vertical="center" wrapText="1"/>
      <protection locked="0"/>
    </xf>
    <xf numFmtId="3" fontId="19" fillId="0" borderId="22" xfId="0" applyNumberFormat="1" applyFont="1" applyBorder="1" applyAlignment="1" applyProtection="1">
      <alignment horizontal="center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3" fontId="29" fillId="0" borderId="22" xfId="0" applyNumberFormat="1" applyFont="1" applyBorder="1" applyAlignment="1" applyProtection="1">
      <alignment horizontal="center" vertical="center" wrapText="1"/>
      <protection locked="0"/>
    </xf>
    <xf numFmtId="0" fontId="34" fillId="6" borderId="0" xfId="1" applyFont="1" applyFill="1" applyAlignment="1" applyProtection="1">
      <alignment horizontal="right"/>
      <protection locked="0"/>
    </xf>
    <xf numFmtId="0" fontId="32" fillId="6" borderId="0" xfId="0" applyFont="1" applyFill="1"/>
    <xf numFmtId="165" fontId="32" fillId="6" borderId="0" xfId="0" applyNumberFormat="1" applyFont="1" applyFill="1" applyAlignment="1">
      <alignment horizontal="right"/>
    </xf>
    <xf numFmtId="0" fontId="19" fillId="6" borderId="0" xfId="0" applyFont="1" applyFill="1"/>
    <xf numFmtId="0" fontId="34" fillId="6" borderId="0" xfId="4" applyFont="1" applyFill="1" applyAlignment="1" applyProtection="1">
      <alignment horizontal="right"/>
      <protection locked="0"/>
    </xf>
    <xf numFmtId="0" fontId="35" fillId="0" borderId="0" xfId="0" applyFont="1"/>
    <xf numFmtId="0" fontId="9" fillId="0" borderId="0" xfId="0" applyFont="1"/>
    <xf numFmtId="0" fontId="33" fillId="6" borderId="0" xfId="0" applyFont="1" applyFill="1" applyAlignment="1">
      <alignment horizontal="left"/>
    </xf>
    <xf numFmtId="0" fontId="33" fillId="6" borderId="0" xfId="0" applyFont="1" applyFill="1" applyAlignment="1">
      <alignment horizontal="right"/>
    </xf>
    <xf numFmtId="0" fontId="34" fillId="6" borderId="0" xfId="6" applyFont="1" applyFill="1" applyAlignment="1" applyProtection="1">
      <alignment horizontal="right"/>
      <protection locked="0"/>
    </xf>
    <xf numFmtId="165" fontId="32" fillId="5" borderId="0" xfId="0" applyNumberFormat="1" applyFont="1" applyFill="1" applyAlignment="1">
      <alignment horizontal="right"/>
    </xf>
    <xf numFmtId="0" fontId="32" fillId="2" borderId="0" xfId="0" applyFont="1" applyFill="1"/>
    <xf numFmtId="0" fontId="33" fillId="0" borderId="0" xfId="0" applyFont="1"/>
    <xf numFmtId="0" fontId="33" fillId="7" borderId="25" xfId="0" applyFont="1" applyFill="1" applyBorder="1"/>
    <xf numFmtId="0" fontId="36" fillId="7" borderId="26" xfId="0" applyFont="1" applyFill="1" applyBorder="1" applyAlignment="1">
      <alignment horizontal="center"/>
    </xf>
    <xf numFmtId="0" fontId="38" fillId="7" borderId="24" xfId="0" applyFont="1" applyFill="1" applyBorder="1"/>
    <xf numFmtId="1" fontId="37" fillId="6" borderId="24" xfId="0" applyNumberFormat="1" applyFont="1" applyFill="1" applyBorder="1" applyAlignment="1">
      <alignment horizontal="center"/>
    </xf>
    <xf numFmtId="2" fontId="37" fillId="6" borderId="24" xfId="0" applyNumberFormat="1" applyFont="1" applyFill="1" applyBorder="1" applyAlignment="1">
      <alignment horizontal="center"/>
    </xf>
    <xf numFmtId="0" fontId="32" fillId="2" borderId="0" xfId="0" applyFont="1" applyFill="1" applyAlignment="1">
      <alignment horizontal="right"/>
    </xf>
    <xf numFmtId="0" fontId="32" fillId="5" borderId="0" xfId="0" applyFont="1" applyFill="1" applyAlignment="1">
      <alignment horizontal="right"/>
    </xf>
    <xf numFmtId="0" fontId="32" fillId="6" borderId="0" xfId="0" applyFont="1" applyFill="1" applyAlignment="1">
      <alignment horizontal="right"/>
    </xf>
    <xf numFmtId="0" fontId="32" fillId="6" borderId="0" xfId="0" applyFont="1" applyFill="1" applyAlignment="1">
      <alignment horizontal="left"/>
    </xf>
    <xf numFmtId="165" fontId="32" fillId="2" borderId="0" xfId="0" applyNumberFormat="1" applyFont="1" applyFill="1" applyAlignment="1">
      <alignment horizontal="right"/>
    </xf>
    <xf numFmtId="2" fontId="39" fillId="0" borderId="0" xfId="0" applyNumberFormat="1" applyFont="1"/>
    <xf numFmtId="166" fontId="32" fillId="2" borderId="0" xfId="0" applyNumberFormat="1" applyFont="1" applyFill="1" applyAlignment="1">
      <alignment horizontal="right"/>
    </xf>
    <xf numFmtId="0" fontId="40" fillId="2" borderId="0" xfId="0" applyFont="1" applyFill="1" applyAlignment="1">
      <alignment vertical="center"/>
    </xf>
    <xf numFmtId="0" fontId="32" fillId="5" borderId="0" xfId="0" applyFont="1" applyFill="1"/>
    <xf numFmtId="0" fontId="31" fillId="6" borderId="0" xfId="3" applyFont="1" applyFill="1" applyAlignment="1" applyProtection="1">
      <alignment horizontal="right"/>
      <protection locked="0"/>
    </xf>
    <xf numFmtId="0" fontId="31" fillId="6" borderId="0" xfId="5" applyFont="1" applyFill="1" applyAlignment="1" applyProtection="1">
      <alignment horizontal="right"/>
      <protection locked="0"/>
    </xf>
    <xf numFmtId="0" fontId="41" fillId="2" borderId="0" xfId="0" applyFont="1" applyFill="1"/>
    <xf numFmtId="0" fontId="42" fillId="2" borderId="0" xfId="0" applyFont="1" applyFill="1"/>
    <xf numFmtId="0" fontId="42" fillId="0" borderId="0" xfId="0" applyFont="1"/>
    <xf numFmtId="0" fontId="43" fillId="5" borderId="0" xfId="0" applyFont="1" applyFill="1"/>
    <xf numFmtId="0" fontId="44" fillId="5" borderId="0" xfId="0" applyFont="1" applyFill="1"/>
    <xf numFmtId="0" fontId="33" fillId="5" borderId="0" xfId="0" applyFont="1" applyFill="1"/>
    <xf numFmtId="3" fontId="10" fillId="3" borderId="27" xfId="0" applyNumberFormat="1" applyFont="1" applyFill="1" applyBorder="1" applyAlignment="1">
      <alignment horizontal="center" vertical="center" wrapText="1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3" fontId="26" fillId="0" borderId="28" xfId="0" applyNumberFormat="1" applyFont="1" applyBorder="1" applyAlignment="1" applyProtection="1">
      <alignment horizontal="center" vertical="center" wrapText="1"/>
      <protection locked="0"/>
    </xf>
    <xf numFmtId="0" fontId="38" fillId="0" borderId="0" xfId="0" applyFont="1"/>
    <xf numFmtId="2" fontId="45" fillId="0" borderId="24" xfId="0" applyNumberFormat="1" applyFont="1" applyBorder="1"/>
    <xf numFmtId="2" fontId="37" fillId="6" borderId="24" xfId="0" applyNumberFormat="1" applyFont="1" applyFill="1" applyBorder="1" applyAlignment="1">
      <alignment horizontal="right"/>
    </xf>
    <xf numFmtId="0" fontId="19" fillId="2" borderId="0" xfId="0" applyFont="1" applyFill="1" applyAlignment="1">
      <alignment horizontal="right"/>
    </xf>
    <xf numFmtId="0" fontId="19" fillId="2" borderId="24" xfId="0" applyFont="1" applyFill="1" applyBorder="1" applyAlignment="1">
      <alignment horizontal="right"/>
    </xf>
    <xf numFmtId="0" fontId="19" fillId="2" borderId="24" xfId="0" applyFont="1" applyFill="1" applyBorder="1"/>
    <xf numFmtId="3" fontId="19" fillId="2" borderId="24" xfId="0" applyNumberFormat="1" applyFont="1" applyFill="1" applyBorder="1"/>
    <xf numFmtId="3" fontId="19" fillId="2" borderId="24" xfId="0" applyNumberFormat="1" applyFont="1" applyFill="1" applyBorder="1" applyAlignment="1">
      <alignment horizontal="right"/>
    </xf>
    <xf numFmtId="3" fontId="0" fillId="0" borderId="24" xfId="0" applyNumberFormat="1" applyBorder="1"/>
    <xf numFmtId="0" fontId="32" fillId="2" borderId="0" xfId="0" applyFont="1" applyFill="1" applyAlignment="1">
      <alignment vertical="center" wrapText="1"/>
    </xf>
    <xf numFmtId="0" fontId="32" fillId="2" borderId="0" xfId="0" applyFont="1" applyFill="1" applyAlignment="1">
      <alignment horizontal="left"/>
    </xf>
    <xf numFmtId="49" fontId="32" fillId="2" borderId="0" xfId="0" applyNumberFormat="1" applyFont="1" applyFill="1"/>
    <xf numFmtId="3" fontId="32" fillId="2" borderId="0" xfId="0" applyNumberFormat="1" applyFont="1" applyFill="1"/>
    <xf numFmtId="4" fontId="32" fillId="2" borderId="0" xfId="0" applyNumberFormat="1" applyFont="1" applyFill="1"/>
    <xf numFmtId="167" fontId="32" fillId="2" borderId="0" xfId="0" applyNumberFormat="1" applyFont="1" applyFill="1" applyAlignment="1">
      <alignment horizontal="right"/>
    </xf>
    <xf numFmtId="165" fontId="19" fillId="2" borderId="0" xfId="0" applyNumberFormat="1" applyFont="1" applyFill="1" applyAlignment="1">
      <alignment horizontal="right"/>
    </xf>
    <xf numFmtId="2" fontId="45" fillId="0" borderId="24" xfId="0" applyNumberFormat="1" applyFont="1" applyBorder="1" applyAlignment="1">
      <alignment horizontal="center"/>
    </xf>
    <xf numFmtId="3" fontId="10" fillId="0" borderId="24" xfId="0" applyNumberFormat="1" applyFont="1" applyBorder="1"/>
    <xf numFmtId="0" fontId="10" fillId="3" borderId="15" xfId="0" applyFont="1" applyFill="1" applyBorder="1" applyAlignment="1">
      <alignment horizontal="right" vertical="center"/>
    </xf>
    <xf numFmtId="0" fontId="13" fillId="0" borderId="0" xfId="0" applyFont="1"/>
    <xf numFmtId="0" fontId="13" fillId="0" borderId="15" xfId="0" applyFont="1" applyBorder="1"/>
    <xf numFmtId="0" fontId="10" fillId="0" borderId="9" xfId="0" applyFont="1" applyBorder="1" applyAlignment="1" applyProtection="1">
      <alignment horizontal="center"/>
      <protection locked="0"/>
    </xf>
    <xf numFmtId="0" fontId="13" fillId="0" borderId="11" xfId="0" applyFont="1" applyBorder="1" applyProtection="1">
      <protection locked="0"/>
    </xf>
    <xf numFmtId="0" fontId="13" fillId="0" borderId="13" xfId="0" applyFont="1" applyBorder="1" applyProtection="1">
      <protection locked="0"/>
    </xf>
    <xf numFmtId="0" fontId="26" fillId="3" borderId="0" xfId="0" applyFont="1" applyFill="1" applyAlignment="1">
      <alignment horizontal="center" vertical="center" wrapText="1"/>
    </xf>
    <xf numFmtId="0" fontId="13" fillId="0" borderId="17" xfId="0" applyFont="1" applyBorder="1"/>
    <xf numFmtId="0" fontId="26" fillId="3" borderId="15" xfId="0" applyFont="1" applyFill="1" applyBorder="1" applyAlignment="1">
      <alignment horizontal="center"/>
    </xf>
    <xf numFmtId="0" fontId="13" fillId="0" borderId="16" xfId="0" applyFont="1" applyBorder="1"/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center" vertical="center"/>
    </xf>
    <xf numFmtId="0" fontId="26" fillId="3" borderId="3" xfId="0" applyFont="1" applyFill="1" applyBorder="1" applyAlignment="1">
      <alignment horizontal="center"/>
    </xf>
    <xf numFmtId="0" fontId="13" fillId="0" borderId="3" xfId="0" applyFont="1" applyBorder="1"/>
    <xf numFmtId="0" fontId="10" fillId="3" borderId="0" xfId="0" applyFont="1" applyFill="1" applyAlignment="1">
      <alignment horizontal="center"/>
    </xf>
    <xf numFmtId="3" fontId="24" fillId="3" borderId="0" xfId="0" applyNumberFormat="1" applyFont="1" applyFill="1" applyAlignment="1">
      <alignment horizontal="left"/>
    </xf>
    <xf numFmtId="0" fontId="13" fillId="0" borderId="21" xfId="0" applyFont="1" applyBorder="1"/>
    <xf numFmtId="0" fontId="26" fillId="3" borderId="21" xfId="0" applyFont="1" applyFill="1" applyBorder="1" applyAlignment="1">
      <alignment horizontal="center" vertical="center" wrapText="1"/>
    </xf>
    <xf numFmtId="0" fontId="13" fillId="0" borderId="18" xfId="0" applyFont="1" applyBorder="1"/>
    <xf numFmtId="0" fontId="18" fillId="2" borderId="9" xfId="0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>
      <alignment horizontal="center" vertical="center" wrapText="1"/>
    </xf>
    <xf numFmtId="0" fontId="13" fillId="0" borderId="4" xfId="0" applyFont="1" applyBorder="1"/>
    <xf numFmtId="0" fontId="13" fillId="0" borderId="6" xfId="0" applyFont="1" applyBorder="1"/>
    <xf numFmtId="0" fontId="13" fillId="0" borderId="7" xfId="0" applyFont="1" applyBorder="1"/>
    <xf numFmtId="0" fontId="0" fillId="0" borderId="0" xfId="0"/>
    <xf numFmtId="0" fontId="13" fillId="0" borderId="8" xfId="0" applyFont="1" applyBorder="1"/>
    <xf numFmtId="0" fontId="13" fillId="0" borderId="10" xfId="0" applyFont="1" applyBorder="1"/>
    <xf numFmtId="0" fontId="13" fillId="0" borderId="12" xfId="0" applyFont="1" applyBorder="1"/>
    <xf numFmtId="0" fontId="13" fillId="0" borderId="14" xfId="0" applyFont="1" applyBorder="1"/>
    <xf numFmtId="0" fontId="17" fillId="3" borderId="2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 applyProtection="1">
      <alignment horizontal="center" vertical="top" wrapText="1"/>
      <protection locked="0"/>
    </xf>
    <xf numFmtId="0" fontId="18" fillId="3" borderId="0" xfId="0" applyFont="1" applyFill="1" applyAlignment="1">
      <alignment horizontal="left" vertical="top" wrapText="1"/>
    </xf>
    <xf numFmtId="0" fontId="20" fillId="3" borderId="12" xfId="0" applyFont="1" applyFill="1" applyBorder="1" applyAlignment="1">
      <alignment horizontal="center"/>
    </xf>
    <xf numFmtId="4" fontId="18" fillId="2" borderId="9" xfId="0" applyNumberFormat="1" applyFont="1" applyFill="1" applyBorder="1" applyAlignment="1" applyProtection="1">
      <alignment horizontal="center"/>
      <protection locked="0"/>
    </xf>
    <xf numFmtId="164" fontId="25" fillId="3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9" fillId="3" borderId="3" xfId="0" applyFont="1" applyFill="1" applyBorder="1" applyAlignment="1">
      <alignment horizontal="center" vertical="center"/>
    </xf>
    <xf numFmtId="0" fontId="13" fillId="0" borderId="5" xfId="0" applyFont="1" applyBorder="1"/>
    <xf numFmtId="0" fontId="15" fillId="3" borderId="1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19" fillId="3" borderId="17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 wrapText="1"/>
    </xf>
    <xf numFmtId="0" fontId="13" fillId="0" borderId="23" xfId="0" applyFont="1" applyBorder="1"/>
    <xf numFmtId="0" fontId="13" fillId="0" borderId="20" xfId="0" applyFont="1" applyBorder="1"/>
    <xf numFmtId="0" fontId="19" fillId="3" borderId="19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32" fillId="6" borderId="0" xfId="0" applyFont="1" applyFill="1" applyAlignment="1">
      <alignment horizontal="center"/>
    </xf>
    <xf numFmtId="0" fontId="33" fillId="6" borderId="0" xfId="0" applyFont="1" applyFill="1"/>
  </cellXfs>
  <cellStyles count="15">
    <cellStyle name="Normal" xfId="0" builtinId="0"/>
    <cellStyle name="Normal 2" xfId="1" xr:uid="{00000000-0005-0000-0000-000001000000}"/>
    <cellStyle name="Normal 2 2" xfId="8" xr:uid="{53B8D118-7D93-4119-A94A-12CC5056FB82}"/>
    <cellStyle name="Normal 3" xfId="2" xr:uid="{00000000-0005-0000-0000-000002000000}"/>
    <cellStyle name="Normal 3 2" xfId="9" xr:uid="{9A0BE410-B14B-43D4-B96F-873A2452753F}"/>
    <cellStyle name="Normal 4" xfId="3" xr:uid="{00000000-0005-0000-0000-000003000000}"/>
    <cellStyle name="Normal 4 2" xfId="10" xr:uid="{A6C29653-5942-4A1F-B239-C4FABF74BB24}"/>
    <cellStyle name="Normal 5" xfId="4" xr:uid="{00000000-0005-0000-0000-000004000000}"/>
    <cellStyle name="Normal 5 2" xfId="11" xr:uid="{F83EBD19-C3EC-4301-BEDB-DD53F4EC959E}"/>
    <cellStyle name="Normal 6" xfId="5" xr:uid="{00000000-0005-0000-0000-000005000000}"/>
    <cellStyle name="Normal 6 2" xfId="12" xr:uid="{EC826026-99C3-4E00-8416-1090A8F0012E}"/>
    <cellStyle name="Normal 7" xfId="6" xr:uid="{00000000-0005-0000-0000-000006000000}"/>
    <cellStyle name="Normal 7 2" xfId="13" xr:uid="{3BAB1850-DCFA-4F9F-92AA-845BB524A67C}"/>
    <cellStyle name="Normal 8" xfId="7" xr:uid="{00000000-0005-0000-0000-000007000000}"/>
    <cellStyle name="Normal 8 2" xfId="14" xr:uid="{55F1DBCC-8778-4BEF-A713-DE53128B206C}"/>
  </cellStyles>
  <dxfs count="1">
    <dxf>
      <fill>
        <patternFill patternType="none"/>
      </fill>
      <border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261"/>
  <sheetViews>
    <sheetView workbookViewId="0">
      <selection activeCell="L19" sqref="L19"/>
    </sheetView>
  </sheetViews>
  <sheetFormatPr defaultColWidth="17.28515625" defaultRowHeight="15" customHeight="1" x14ac:dyDescent="0.25"/>
  <cols>
    <col min="1" max="1" width="1" customWidth="1"/>
    <col min="2" max="2" width="7" customWidth="1"/>
    <col min="3" max="3" width="25" customWidth="1"/>
    <col min="4" max="4" width="3.42578125" customWidth="1"/>
    <col min="5" max="9" width="9.140625" customWidth="1"/>
    <col min="10" max="10" width="4.140625" customWidth="1"/>
    <col min="11" max="11" width="9.140625" customWidth="1"/>
  </cols>
  <sheetData>
    <row r="1" spans="1:11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4.25" customHeight="1" x14ac:dyDescent="0.25">
      <c r="A2" s="1"/>
      <c r="B2" s="199" t="s">
        <v>328</v>
      </c>
      <c r="C2" s="200"/>
      <c r="D2" s="200"/>
      <c r="E2" s="200"/>
      <c r="F2" s="200"/>
      <c r="G2" s="200"/>
      <c r="H2" s="200"/>
      <c r="I2" s="200"/>
      <c r="J2" s="201"/>
      <c r="K2" s="2"/>
    </row>
    <row r="3" spans="1:11" ht="14.25" customHeight="1" x14ac:dyDescent="0.25">
      <c r="A3" s="1"/>
      <c r="B3" s="202"/>
      <c r="C3" s="203"/>
      <c r="D3" s="203"/>
      <c r="E3" s="203"/>
      <c r="F3" s="203"/>
      <c r="G3" s="203"/>
      <c r="H3" s="203"/>
      <c r="I3" s="203"/>
      <c r="J3" s="204"/>
      <c r="K3" s="2"/>
    </row>
    <row r="4" spans="1:11" ht="14.25" customHeight="1" x14ac:dyDescent="0.25">
      <c r="A4" s="1"/>
      <c r="B4" s="202"/>
      <c r="C4" s="203"/>
      <c r="D4" s="203"/>
      <c r="E4" s="203"/>
      <c r="F4" s="203"/>
      <c r="G4" s="203"/>
      <c r="H4" s="203"/>
      <c r="I4" s="203"/>
      <c r="J4" s="204"/>
      <c r="K4" s="2"/>
    </row>
    <row r="5" spans="1:11" ht="14.25" customHeight="1" x14ac:dyDescent="0.25">
      <c r="A5" s="1"/>
      <c r="B5" s="205"/>
      <c r="C5" s="206"/>
      <c r="D5" s="206"/>
      <c r="E5" s="206"/>
      <c r="F5" s="206"/>
      <c r="G5" s="206"/>
      <c r="H5" s="206"/>
      <c r="I5" s="206"/>
      <c r="J5" s="207"/>
      <c r="K5" s="2"/>
    </row>
    <row r="6" spans="1:11" ht="14.25" customHeight="1" x14ac:dyDescent="0.25">
      <c r="A6" s="1"/>
      <c r="B6" s="9"/>
      <c r="C6" s="9"/>
      <c r="D6" s="9"/>
      <c r="E6" s="9"/>
      <c r="F6" s="9"/>
      <c r="G6" s="9"/>
      <c r="H6" s="9"/>
      <c r="I6" s="9"/>
      <c r="J6" s="9"/>
      <c r="K6" s="2"/>
    </row>
    <row r="7" spans="1:11" ht="18.75" customHeight="1" x14ac:dyDescent="0.25">
      <c r="A7" s="1"/>
      <c r="B7" s="208" t="s">
        <v>0</v>
      </c>
      <c r="C7" s="200"/>
      <c r="D7" s="200"/>
      <c r="E7" s="200"/>
      <c r="F7" s="200"/>
      <c r="G7" s="200"/>
      <c r="H7" s="200"/>
      <c r="I7" s="200"/>
      <c r="J7" s="201"/>
      <c r="K7" s="2"/>
    </row>
    <row r="8" spans="1:11" ht="14.25" customHeight="1" x14ac:dyDescent="0.25">
      <c r="A8" s="1"/>
      <c r="B8" s="12"/>
      <c r="C8" s="13"/>
      <c r="D8" s="13"/>
      <c r="E8" s="13"/>
      <c r="F8" s="13"/>
      <c r="G8" s="13"/>
      <c r="H8" s="13"/>
      <c r="I8" s="13"/>
      <c r="J8" s="14"/>
      <c r="K8" s="2"/>
    </row>
    <row r="9" spans="1:11" ht="14.25" customHeight="1" x14ac:dyDescent="0.25">
      <c r="A9" s="1"/>
      <c r="B9" s="12"/>
      <c r="C9" s="13" t="s">
        <v>10</v>
      </c>
      <c r="D9" s="13"/>
      <c r="E9" s="198"/>
      <c r="F9" s="183"/>
      <c r="G9" s="183"/>
      <c r="H9" s="183"/>
      <c r="I9" s="184"/>
      <c r="J9" s="17"/>
      <c r="K9" s="2"/>
    </row>
    <row r="10" spans="1:11" ht="14.25" customHeight="1" x14ac:dyDescent="0.25">
      <c r="A10" s="1"/>
      <c r="B10" s="12"/>
      <c r="C10" s="13"/>
      <c r="D10" s="13"/>
      <c r="E10" s="18"/>
      <c r="F10" s="13"/>
      <c r="G10" s="18"/>
      <c r="H10" s="13"/>
      <c r="I10" s="18"/>
      <c r="J10" s="17"/>
      <c r="K10" s="2"/>
    </row>
    <row r="11" spans="1:11" ht="14.25" customHeight="1" x14ac:dyDescent="0.25">
      <c r="A11" s="1"/>
      <c r="B11" s="12"/>
      <c r="C11" s="13" t="s">
        <v>333</v>
      </c>
      <c r="D11" s="13"/>
      <c r="E11" s="198"/>
      <c r="F11" s="183"/>
      <c r="G11" s="183"/>
      <c r="H11" s="183"/>
      <c r="I11" s="184"/>
      <c r="J11" s="17"/>
      <c r="K11" s="2"/>
    </row>
    <row r="12" spans="1:11" ht="14.25" customHeight="1" x14ac:dyDescent="0.25">
      <c r="A12" s="1"/>
      <c r="B12" s="12"/>
      <c r="C12" s="13"/>
      <c r="D12" s="13"/>
      <c r="E12" s="18"/>
      <c r="F12" s="13"/>
      <c r="G12" s="18"/>
      <c r="H12" s="13"/>
      <c r="I12" s="18"/>
      <c r="J12" s="14"/>
      <c r="K12" s="2"/>
    </row>
    <row r="13" spans="1:11" ht="30" customHeight="1" x14ac:dyDescent="0.25">
      <c r="A13" s="1"/>
      <c r="B13" s="12"/>
      <c r="C13" s="20" t="s">
        <v>12</v>
      </c>
      <c r="D13" s="13"/>
      <c r="E13" s="209"/>
      <c r="F13" s="183"/>
      <c r="G13" s="183"/>
      <c r="H13" s="183"/>
      <c r="I13" s="184"/>
      <c r="J13" s="17"/>
      <c r="K13" s="2"/>
    </row>
    <row r="14" spans="1:11" x14ac:dyDescent="0.25">
      <c r="A14" s="1"/>
      <c r="B14" s="12"/>
      <c r="C14" s="13"/>
      <c r="D14" s="13"/>
      <c r="E14" s="18"/>
      <c r="F14" s="13"/>
      <c r="G14" s="18"/>
      <c r="H14" s="13"/>
      <c r="I14" s="18"/>
      <c r="J14" s="14"/>
      <c r="K14" s="2"/>
    </row>
    <row r="15" spans="1:11" ht="30" customHeight="1" x14ac:dyDescent="0.25">
      <c r="A15" s="1"/>
      <c r="B15" s="12"/>
      <c r="C15" s="23" t="s">
        <v>14</v>
      </c>
      <c r="D15" s="24"/>
      <c r="E15" s="209"/>
      <c r="F15" s="183"/>
      <c r="G15" s="183"/>
      <c r="H15" s="183"/>
      <c r="I15" s="184"/>
      <c r="J15" s="17"/>
      <c r="K15" s="2"/>
    </row>
    <row r="16" spans="1:11" x14ac:dyDescent="0.25">
      <c r="A16" s="1"/>
      <c r="B16" s="12"/>
      <c r="C16" s="13"/>
      <c r="D16" s="13"/>
      <c r="E16" s="18"/>
      <c r="F16" s="13"/>
      <c r="G16" s="18"/>
      <c r="H16" s="13"/>
      <c r="I16" s="18"/>
      <c r="J16" s="14"/>
      <c r="K16" s="2"/>
    </row>
    <row r="17" spans="1:11" x14ac:dyDescent="0.25">
      <c r="A17" s="1"/>
      <c r="B17" s="12"/>
      <c r="C17" s="13" t="s">
        <v>16</v>
      </c>
      <c r="D17" s="13"/>
      <c r="E17" s="198"/>
      <c r="F17" s="183"/>
      <c r="G17" s="183"/>
      <c r="H17" s="183"/>
      <c r="I17" s="184"/>
      <c r="J17" s="17"/>
      <c r="K17" s="2"/>
    </row>
    <row r="18" spans="1:11" x14ac:dyDescent="0.25">
      <c r="A18" s="1"/>
      <c r="B18" s="12"/>
      <c r="C18" s="13"/>
      <c r="D18" s="13"/>
      <c r="E18" s="18"/>
      <c r="F18" s="13"/>
      <c r="G18" s="18"/>
      <c r="H18" s="13"/>
      <c r="I18" s="18"/>
      <c r="J18" s="14"/>
      <c r="K18" s="2"/>
    </row>
    <row r="19" spans="1:11" x14ac:dyDescent="0.25">
      <c r="A19" s="1"/>
      <c r="B19" s="12"/>
      <c r="C19" s="13" t="s">
        <v>17</v>
      </c>
      <c r="D19" s="13"/>
      <c r="E19" s="198"/>
      <c r="F19" s="183"/>
      <c r="G19" s="183"/>
      <c r="H19" s="183"/>
      <c r="I19" s="184"/>
      <c r="J19" s="17"/>
      <c r="K19" s="2"/>
    </row>
    <row r="20" spans="1:11" x14ac:dyDescent="0.25">
      <c r="A20" s="1"/>
      <c r="B20" s="12"/>
      <c r="C20" s="13"/>
      <c r="D20" s="13"/>
      <c r="E20" s="18"/>
      <c r="F20" s="13"/>
      <c r="G20" s="18"/>
      <c r="H20" s="13"/>
      <c r="I20" s="18"/>
      <c r="J20" s="14"/>
      <c r="K20" s="2"/>
    </row>
    <row r="21" spans="1:11" x14ac:dyDescent="0.25">
      <c r="A21" s="1"/>
      <c r="B21" s="12"/>
      <c r="C21" s="13" t="s">
        <v>18</v>
      </c>
      <c r="D21" s="13"/>
      <c r="E21" s="198"/>
      <c r="F21" s="183"/>
      <c r="G21" s="183"/>
      <c r="H21" s="183"/>
      <c r="I21" s="184"/>
      <c r="J21" s="17"/>
      <c r="K21" s="2"/>
    </row>
    <row r="22" spans="1:11" x14ac:dyDescent="0.25">
      <c r="A22" s="1"/>
      <c r="B22" s="12"/>
      <c r="C22" s="13"/>
      <c r="D22" s="13"/>
      <c r="E22" s="13"/>
      <c r="F22" s="13"/>
      <c r="G22" s="13"/>
      <c r="H22" s="13"/>
      <c r="I22" s="13"/>
      <c r="J22" s="14"/>
      <c r="K22" s="2"/>
    </row>
    <row r="23" spans="1:11" x14ac:dyDescent="0.25">
      <c r="A23" s="1"/>
      <c r="B23" s="12"/>
      <c r="C23" s="13" t="s">
        <v>19</v>
      </c>
      <c r="D23" s="13"/>
      <c r="E23" s="212"/>
      <c r="F23" s="184"/>
      <c r="G23" s="29"/>
      <c r="H23" s="213"/>
      <c r="I23" s="180"/>
      <c r="J23" s="32"/>
      <c r="K23" s="2"/>
    </row>
    <row r="24" spans="1:11" x14ac:dyDescent="0.25">
      <c r="A24" s="1"/>
      <c r="B24" s="12"/>
      <c r="C24" s="13"/>
      <c r="D24" s="13"/>
      <c r="E24" s="214"/>
      <c r="F24" s="180"/>
      <c r="G24" s="13"/>
      <c r="H24" s="38"/>
      <c r="I24" s="38"/>
      <c r="J24" s="32"/>
      <c r="K24" s="2"/>
    </row>
    <row r="25" spans="1:11" x14ac:dyDescent="0.25">
      <c r="A25" s="1"/>
      <c r="B25" s="12"/>
      <c r="C25" s="13" t="s">
        <v>21</v>
      </c>
      <c r="D25" s="13"/>
      <c r="E25" s="107"/>
      <c r="F25" s="29"/>
      <c r="G25" s="108"/>
      <c r="H25" s="29"/>
      <c r="I25" s="108"/>
      <c r="J25" s="17"/>
      <c r="K25" s="2"/>
    </row>
    <row r="26" spans="1:11" ht="15" customHeight="1" x14ac:dyDescent="0.25">
      <c r="A26" s="1"/>
      <c r="B26" s="12"/>
      <c r="C26" s="13"/>
      <c r="D26" s="13"/>
      <c r="E26" s="48" t="s">
        <v>28</v>
      </c>
      <c r="F26" s="49"/>
      <c r="G26" s="48" t="s">
        <v>30</v>
      </c>
      <c r="H26" s="49"/>
      <c r="I26" s="48" t="s">
        <v>31</v>
      </c>
      <c r="J26" s="14"/>
      <c r="K26" s="2"/>
    </row>
    <row r="27" spans="1:11" x14ac:dyDescent="0.25">
      <c r="A27" s="1"/>
      <c r="B27" s="12"/>
      <c r="C27" s="13"/>
      <c r="D27" s="57"/>
      <c r="E27" s="13"/>
      <c r="F27" s="13"/>
      <c r="G27" s="13"/>
      <c r="H27" s="13"/>
      <c r="I27" s="13"/>
      <c r="J27" s="14"/>
      <c r="K27" s="2"/>
    </row>
    <row r="28" spans="1:11" x14ac:dyDescent="0.25">
      <c r="A28" s="1"/>
      <c r="B28" s="12"/>
      <c r="C28" s="210" t="s">
        <v>331</v>
      </c>
      <c r="D28" s="57"/>
      <c r="E28" s="107"/>
      <c r="F28" s="29"/>
      <c r="G28" s="108"/>
      <c r="H28" s="29"/>
      <c r="I28" s="108"/>
      <c r="J28" s="17"/>
      <c r="K28" s="2"/>
    </row>
    <row r="29" spans="1:11" x14ac:dyDescent="0.25">
      <c r="A29" s="1"/>
      <c r="B29" s="12"/>
      <c r="C29" s="180"/>
      <c r="D29" s="57"/>
      <c r="E29" s="48" t="s">
        <v>28</v>
      </c>
      <c r="F29" s="49"/>
      <c r="G29" s="48" t="s">
        <v>30</v>
      </c>
      <c r="H29" s="49"/>
      <c r="I29" s="48" t="s">
        <v>31</v>
      </c>
      <c r="J29" s="17"/>
      <c r="K29" s="2"/>
    </row>
    <row r="30" spans="1:11" x14ac:dyDescent="0.25">
      <c r="A30" s="1"/>
      <c r="B30" s="12"/>
      <c r="C30" s="180"/>
      <c r="D30" s="13"/>
      <c r="E30" s="18"/>
      <c r="F30" s="13"/>
      <c r="G30" s="13"/>
      <c r="H30" s="13"/>
      <c r="I30" s="13"/>
      <c r="J30" s="14"/>
      <c r="K30" s="2"/>
    </row>
    <row r="31" spans="1:11" ht="15.75" customHeight="1" x14ac:dyDescent="0.25">
      <c r="A31" s="1"/>
      <c r="B31" s="61"/>
      <c r="C31" s="63"/>
      <c r="D31" s="65"/>
      <c r="E31" s="67"/>
      <c r="F31" s="72"/>
      <c r="G31" s="67"/>
      <c r="H31" s="211" t="s">
        <v>327</v>
      </c>
      <c r="I31" s="206"/>
      <c r="J31" s="207"/>
      <c r="K31" s="2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2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2"/>
    </row>
    <row r="34" spans="1:11" x14ac:dyDescent="0.25">
      <c r="A34" s="1"/>
      <c r="B34" s="73">
        <v>1</v>
      </c>
      <c r="C34" s="73">
        <v>1</v>
      </c>
      <c r="D34" s="73">
        <v>1900</v>
      </c>
      <c r="E34" s="1"/>
      <c r="F34" s="1"/>
      <c r="G34" s="1"/>
      <c r="H34" s="1"/>
      <c r="I34" s="1"/>
      <c r="J34" s="1"/>
      <c r="K34" s="2"/>
    </row>
    <row r="35" spans="1:11" x14ac:dyDescent="0.25">
      <c r="A35" s="1"/>
      <c r="B35" s="73">
        <v>2</v>
      </c>
      <c r="C35" s="73">
        <v>2</v>
      </c>
      <c r="D35" s="73">
        <v>1901</v>
      </c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73">
        <v>3</v>
      </c>
      <c r="C36" s="73">
        <v>3</v>
      </c>
      <c r="D36" s="73">
        <v>1902</v>
      </c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73">
        <v>4</v>
      </c>
      <c r="C37" s="73">
        <v>4</v>
      </c>
      <c r="D37" s="73">
        <v>1903</v>
      </c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73">
        <v>5</v>
      </c>
      <c r="C38" s="73">
        <v>5</v>
      </c>
      <c r="D38" s="73">
        <v>1904</v>
      </c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73">
        <v>6</v>
      </c>
      <c r="C39" s="73">
        <v>6</v>
      </c>
      <c r="D39" s="73">
        <v>1905</v>
      </c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73">
        <v>7</v>
      </c>
      <c r="C40" s="73">
        <v>7</v>
      </c>
      <c r="D40" s="73">
        <v>1906</v>
      </c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73">
        <v>8</v>
      </c>
      <c r="C41" s="73">
        <v>8</v>
      </c>
      <c r="D41" s="73">
        <v>1907</v>
      </c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73">
        <v>9</v>
      </c>
      <c r="C42" s="73">
        <v>9</v>
      </c>
      <c r="D42" s="73">
        <v>1908</v>
      </c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73">
        <v>10</v>
      </c>
      <c r="C43" s="73">
        <v>10</v>
      </c>
      <c r="D43" s="73">
        <v>1909</v>
      </c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73">
        <v>12</v>
      </c>
      <c r="C44" s="73">
        <v>12</v>
      </c>
      <c r="D44" s="73">
        <v>1911</v>
      </c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73">
        <v>13</v>
      </c>
      <c r="C45" s="73"/>
      <c r="D45" s="73">
        <v>1912</v>
      </c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73">
        <v>15</v>
      </c>
      <c r="C46" s="73"/>
      <c r="D46" s="73">
        <v>1914</v>
      </c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73">
        <v>16</v>
      </c>
      <c r="C47" s="73"/>
      <c r="D47" s="73">
        <v>1915</v>
      </c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73">
        <v>17</v>
      </c>
      <c r="C48" s="73"/>
      <c r="D48" s="73">
        <v>1916</v>
      </c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73">
        <v>18</v>
      </c>
      <c r="C49" s="73"/>
      <c r="D49" s="73">
        <v>1917</v>
      </c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73">
        <v>19</v>
      </c>
      <c r="C50" s="73"/>
      <c r="D50" s="73">
        <v>1918</v>
      </c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73">
        <v>20</v>
      </c>
      <c r="C51" s="73"/>
      <c r="D51" s="73">
        <v>1919</v>
      </c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73">
        <v>21</v>
      </c>
      <c r="C52" s="73"/>
      <c r="D52" s="73">
        <v>1920</v>
      </c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73">
        <v>22</v>
      </c>
      <c r="C53" s="73"/>
      <c r="D53" s="73">
        <v>1921</v>
      </c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73">
        <v>23</v>
      </c>
      <c r="C54" s="73"/>
      <c r="D54" s="73">
        <v>1922</v>
      </c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73">
        <v>24</v>
      </c>
      <c r="C55" s="73"/>
      <c r="D55" s="73">
        <v>1923</v>
      </c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73">
        <v>25</v>
      </c>
      <c r="C56" s="73"/>
      <c r="D56" s="73">
        <v>1924</v>
      </c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73">
        <v>26</v>
      </c>
      <c r="C57" s="73"/>
      <c r="D57" s="73">
        <v>1925</v>
      </c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73">
        <v>27</v>
      </c>
      <c r="C58" s="73"/>
      <c r="D58" s="73">
        <v>1926</v>
      </c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73">
        <v>28</v>
      </c>
      <c r="C59" s="73"/>
      <c r="D59" s="73">
        <v>1927</v>
      </c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73">
        <v>29</v>
      </c>
      <c r="C60" s="73"/>
      <c r="D60" s="73">
        <v>1928</v>
      </c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73">
        <v>30</v>
      </c>
      <c r="C61" s="73"/>
      <c r="D61" s="73">
        <v>1929</v>
      </c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75">
        <v>31</v>
      </c>
      <c r="C62" s="75"/>
      <c r="D62" s="75">
        <v>1930</v>
      </c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75">
        <v>32</v>
      </c>
      <c r="C63" s="75"/>
      <c r="D63" s="75">
        <v>1931</v>
      </c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75">
        <v>33</v>
      </c>
      <c r="C64" s="75"/>
      <c r="D64" s="75">
        <v>1932</v>
      </c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75">
        <v>34</v>
      </c>
      <c r="C65" s="75"/>
      <c r="D65" s="75">
        <v>1933</v>
      </c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75">
        <v>35</v>
      </c>
      <c r="C66" s="75"/>
      <c r="D66" s="75">
        <v>1934</v>
      </c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75">
        <v>36</v>
      </c>
      <c r="C67" s="75"/>
      <c r="D67" s="75">
        <v>1935</v>
      </c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75">
        <v>37</v>
      </c>
      <c r="C68" s="75"/>
      <c r="D68" s="75">
        <v>1936</v>
      </c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73">
        <v>38</v>
      </c>
      <c r="C69" s="73"/>
      <c r="D69" s="73">
        <v>1937</v>
      </c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73">
        <v>39</v>
      </c>
      <c r="C70" s="73"/>
      <c r="D70" s="73">
        <v>1938</v>
      </c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73">
        <v>40</v>
      </c>
      <c r="C71" s="73"/>
      <c r="D71" s="73">
        <v>1939</v>
      </c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73">
        <v>41</v>
      </c>
      <c r="C72" s="73"/>
      <c r="D72" s="73">
        <v>1940</v>
      </c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73">
        <v>42</v>
      </c>
      <c r="C73" s="73"/>
      <c r="D73" s="73">
        <v>1941</v>
      </c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73">
        <v>43</v>
      </c>
      <c r="C74" s="73"/>
      <c r="D74" s="73">
        <v>1942</v>
      </c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73">
        <v>44</v>
      </c>
      <c r="C75" s="73"/>
      <c r="D75" s="73">
        <v>1943</v>
      </c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73">
        <v>45</v>
      </c>
      <c r="C76" s="73"/>
      <c r="D76" s="73">
        <v>1944</v>
      </c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73">
        <v>46</v>
      </c>
      <c r="C77" s="73"/>
      <c r="D77" s="73">
        <v>1945</v>
      </c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73">
        <v>47</v>
      </c>
      <c r="C78" s="73"/>
      <c r="D78" s="73">
        <v>1946</v>
      </c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73">
        <v>48</v>
      </c>
      <c r="C79" s="73"/>
      <c r="D79" s="73">
        <v>1947</v>
      </c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73">
        <v>49</v>
      </c>
      <c r="C80" s="73"/>
      <c r="D80" s="73">
        <v>1948</v>
      </c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73">
        <v>50</v>
      </c>
      <c r="C81" s="73"/>
      <c r="D81" s="73">
        <v>1949</v>
      </c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73">
        <v>51</v>
      </c>
      <c r="C82" s="73"/>
      <c r="D82" s="73">
        <v>1950</v>
      </c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73">
        <v>52</v>
      </c>
      <c r="C83" s="73"/>
      <c r="D83" s="73">
        <v>1951</v>
      </c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73">
        <v>53</v>
      </c>
      <c r="C84" s="73"/>
      <c r="D84" s="73">
        <v>1952</v>
      </c>
      <c r="E84" s="1"/>
      <c r="F84" s="1"/>
      <c r="G84" s="1"/>
      <c r="H84" s="1"/>
      <c r="I84" s="1"/>
      <c r="J84" s="1"/>
      <c r="K84" s="1"/>
    </row>
    <row r="85" spans="1:11" x14ac:dyDescent="0.25">
      <c r="A85" s="1"/>
      <c r="B85" s="73">
        <v>54</v>
      </c>
      <c r="C85" s="73"/>
      <c r="D85" s="73">
        <v>1953</v>
      </c>
      <c r="E85" s="1"/>
      <c r="F85" s="1"/>
      <c r="G85" s="1"/>
      <c r="H85" s="1"/>
      <c r="I85" s="1"/>
      <c r="J85" s="1"/>
      <c r="K85" s="1"/>
    </row>
    <row r="86" spans="1:11" x14ac:dyDescent="0.25">
      <c r="A86" s="1"/>
      <c r="B86" s="73">
        <v>55</v>
      </c>
      <c r="C86" s="73"/>
      <c r="D86" s="73">
        <v>1954</v>
      </c>
      <c r="E86" s="1"/>
      <c r="F86" s="1"/>
      <c r="G86" s="1"/>
      <c r="H86" s="1"/>
      <c r="I86" s="1"/>
      <c r="J86" s="1"/>
      <c r="K86" s="1"/>
    </row>
    <row r="87" spans="1:11" x14ac:dyDescent="0.25">
      <c r="A87" s="1"/>
      <c r="B87" s="73">
        <v>56</v>
      </c>
      <c r="C87" s="73"/>
      <c r="D87" s="73">
        <v>1955</v>
      </c>
      <c r="E87" s="1"/>
      <c r="F87" s="1"/>
      <c r="G87" s="1"/>
      <c r="H87" s="1"/>
      <c r="I87" s="1"/>
      <c r="J87" s="1"/>
      <c r="K87" s="1"/>
    </row>
    <row r="88" spans="1:11" x14ac:dyDescent="0.25">
      <c r="A88" s="1"/>
      <c r="B88" s="73">
        <v>57</v>
      </c>
      <c r="C88" s="73"/>
      <c r="D88" s="73">
        <v>1956</v>
      </c>
      <c r="E88" s="1"/>
      <c r="F88" s="1"/>
      <c r="G88" s="1"/>
      <c r="H88" s="1"/>
      <c r="I88" s="1"/>
      <c r="J88" s="1"/>
      <c r="K88" s="1"/>
    </row>
    <row r="89" spans="1:11" x14ac:dyDescent="0.25">
      <c r="A89" s="1"/>
      <c r="B89" s="73">
        <v>58</v>
      </c>
      <c r="C89" s="73"/>
      <c r="D89" s="73">
        <v>1957</v>
      </c>
      <c r="E89" s="1"/>
      <c r="F89" s="1"/>
      <c r="G89" s="1"/>
      <c r="H89" s="1"/>
      <c r="I89" s="1"/>
      <c r="J89" s="1"/>
      <c r="K89" s="1"/>
    </row>
    <row r="90" spans="1:11" x14ac:dyDescent="0.25">
      <c r="A90" s="1"/>
      <c r="B90" s="73">
        <v>59</v>
      </c>
      <c r="C90" s="73"/>
      <c r="D90" s="73">
        <v>1958</v>
      </c>
      <c r="E90" s="1"/>
      <c r="F90" s="1"/>
      <c r="G90" s="1"/>
      <c r="H90" s="1"/>
      <c r="I90" s="1"/>
      <c r="J90" s="1"/>
      <c r="K90" s="1"/>
    </row>
    <row r="91" spans="1:11" x14ac:dyDescent="0.25">
      <c r="A91" s="1"/>
      <c r="B91" s="73">
        <v>60</v>
      </c>
      <c r="C91" s="73"/>
      <c r="D91" s="73">
        <v>1959</v>
      </c>
      <c r="E91" s="1"/>
      <c r="F91" s="1"/>
      <c r="G91" s="1"/>
      <c r="H91" s="1"/>
      <c r="I91" s="1"/>
      <c r="J91" s="1"/>
      <c r="K91" s="1"/>
    </row>
    <row r="92" spans="1:11" x14ac:dyDescent="0.25">
      <c r="A92" s="1"/>
      <c r="B92" s="73">
        <v>61</v>
      </c>
      <c r="C92" s="73"/>
      <c r="D92" s="73">
        <v>1960</v>
      </c>
      <c r="E92" s="1"/>
      <c r="F92" s="1"/>
      <c r="G92" s="1"/>
      <c r="H92" s="1"/>
      <c r="I92" s="1"/>
      <c r="J92" s="1"/>
      <c r="K92" s="1"/>
    </row>
    <row r="93" spans="1:11" x14ac:dyDescent="0.25">
      <c r="A93" s="1"/>
      <c r="B93" s="73">
        <v>62</v>
      </c>
      <c r="C93" s="73"/>
      <c r="D93" s="73">
        <v>1961</v>
      </c>
      <c r="E93" s="1"/>
      <c r="F93" s="1"/>
      <c r="G93" s="1"/>
      <c r="H93" s="1"/>
      <c r="I93" s="1"/>
      <c r="J93" s="1"/>
      <c r="K93" s="1"/>
    </row>
    <row r="94" spans="1:11" x14ac:dyDescent="0.25">
      <c r="A94" s="1"/>
      <c r="B94" s="73">
        <v>63</v>
      </c>
      <c r="C94" s="73"/>
      <c r="D94" s="73">
        <v>1962</v>
      </c>
      <c r="E94" s="1"/>
      <c r="F94" s="1"/>
      <c r="G94" s="1"/>
      <c r="H94" s="1"/>
      <c r="I94" s="1"/>
      <c r="J94" s="1"/>
      <c r="K94" s="1"/>
    </row>
    <row r="95" spans="1:11" x14ac:dyDescent="0.25">
      <c r="A95" s="1"/>
      <c r="B95" s="73">
        <v>64</v>
      </c>
      <c r="C95" s="73"/>
      <c r="D95" s="73">
        <v>1963</v>
      </c>
      <c r="E95" s="1"/>
      <c r="F95" s="1"/>
      <c r="G95" s="1"/>
      <c r="H95" s="1"/>
      <c r="I95" s="1"/>
      <c r="J95" s="1"/>
      <c r="K95" s="1"/>
    </row>
    <row r="96" spans="1:11" x14ac:dyDescent="0.25">
      <c r="A96" s="1"/>
      <c r="B96" s="73">
        <v>65</v>
      </c>
      <c r="C96" s="73"/>
      <c r="D96" s="73">
        <v>1964</v>
      </c>
      <c r="E96" s="1"/>
      <c r="F96" s="1"/>
      <c r="G96" s="1"/>
      <c r="H96" s="1"/>
      <c r="I96" s="1"/>
      <c r="J96" s="1"/>
      <c r="K96" s="1"/>
    </row>
    <row r="97" spans="1:11" x14ac:dyDescent="0.25">
      <c r="A97" s="1"/>
      <c r="B97" s="73">
        <v>66</v>
      </c>
      <c r="C97" s="73"/>
      <c r="D97" s="73">
        <v>1965</v>
      </c>
      <c r="E97" s="1"/>
      <c r="F97" s="1"/>
      <c r="G97" s="1"/>
      <c r="H97" s="1"/>
      <c r="I97" s="1"/>
      <c r="J97" s="1"/>
      <c r="K97" s="1"/>
    </row>
    <row r="98" spans="1:11" x14ac:dyDescent="0.25">
      <c r="A98" s="1"/>
      <c r="B98" s="73">
        <v>67</v>
      </c>
      <c r="C98" s="73"/>
      <c r="D98" s="73">
        <v>1966</v>
      </c>
      <c r="E98" s="1"/>
      <c r="F98" s="1"/>
      <c r="G98" s="1"/>
      <c r="H98" s="1"/>
      <c r="I98" s="1"/>
      <c r="J98" s="1"/>
      <c r="K98" s="1"/>
    </row>
    <row r="99" spans="1:11" x14ac:dyDescent="0.25">
      <c r="A99" s="1"/>
      <c r="B99" s="73">
        <v>68</v>
      </c>
      <c r="C99" s="73"/>
      <c r="D99" s="73">
        <v>1967</v>
      </c>
      <c r="E99" s="1"/>
      <c r="F99" s="1"/>
      <c r="G99" s="1"/>
      <c r="H99" s="1"/>
      <c r="I99" s="1"/>
      <c r="J99" s="1"/>
      <c r="K99" s="1"/>
    </row>
    <row r="100" spans="1:11" x14ac:dyDescent="0.25">
      <c r="A100" s="1"/>
      <c r="B100" s="73">
        <v>69</v>
      </c>
      <c r="C100" s="73"/>
      <c r="D100" s="73">
        <v>1968</v>
      </c>
      <c r="E100" s="1"/>
      <c r="F100" s="1"/>
      <c r="G100" s="1"/>
      <c r="H100" s="1"/>
      <c r="I100" s="1"/>
      <c r="J100" s="1"/>
      <c r="K100" s="1"/>
    </row>
    <row r="101" spans="1:11" x14ac:dyDescent="0.25">
      <c r="A101" s="1"/>
      <c r="B101" s="73">
        <v>70</v>
      </c>
      <c r="C101" s="73"/>
      <c r="D101" s="73">
        <v>1969</v>
      </c>
      <c r="E101" s="1"/>
      <c r="F101" s="1"/>
      <c r="G101" s="1"/>
      <c r="H101" s="1"/>
      <c r="I101" s="1"/>
      <c r="J101" s="1"/>
      <c r="K101" s="1"/>
    </row>
    <row r="102" spans="1:11" x14ac:dyDescent="0.25">
      <c r="A102" s="1"/>
      <c r="B102" s="73">
        <v>71</v>
      </c>
      <c r="C102" s="73"/>
      <c r="D102" s="73">
        <v>1970</v>
      </c>
      <c r="E102" s="1"/>
      <c r="F102" s="1"/>
      <c r="G102" s="1"/>
      <c r="H102" s="1"/>
      <c r="I102" s="1"/>
      <c r="J102" s="1"/>
      <c r="K102" s="1"/>
    </row>
    <row r="103" spans="1:11" x14ac:dyDescent="0.25">
      <c r="A103" s="1"/>
      <c r="B103" s="73">
        <v>72</v>
      </c>
      <c r="C103" s="73"/>
      <c r="D103" s="73">
        <v>1971</v>
      </c>
      <c r="E103" s="1"/>
      <c r="F103" s="1"/>
      <c r="G103" s="1"/>
      <c r="H103" s="1"/>
      <c r="I103" s="1"/>
      <c r="J103" s="1"/>
      <c r="K103" s="1"/>
    </row>
    <row r="104" spans="1:11" x14ac:dyDescent="0.25">
      <c r="A104" s="1"/>
      <c r="B104" s="73">
        <v>73</v>
      </c>
      <c r="C104" s="73"/>
      <c r="D104" s="73">
        <v>1972</v>
      </c>
      <c r="E104" s="1"/>
      <c r="F104" s="1"/>
      <c r="G104" s="1"/>
      <c r="H104" s="1"/>
      <c r="I104" s="1"/>
      <c r="J104" s="1"/>
      <c r="K104" s="1"/>
    </row>
    <row r="105" spans="1:11" x14ac:dyDescent="0.25">
      <c r="A105" s="1"/>
      <c r="B105" s="73">
        <v>74</v>
      </c>
      <c r="C105" s="73"/>
      <c r="D105" s="73">
        <v>1973</v>
      </c>
      <c r="E105" s="1"/>
      <c r="F105" s="1"/>
      <c r="G105" s="1"/>
      <c r="H105" s="1"/>
      <c r="I105" s="1"/>
      <c r="J105" s="1"/>
      <c r="K105" s="1"/>
    </row>
    <row r="106" spans="1:11" x14ac:dyDescent="0.25">
      <c r="A106" s="1"/>
      <c r="B106" s="73">
        <v>75</v>
      </c>
      <c r="C106" s="73"/>
      <c r="D106" s="73">
        <v>1974</v>
      </c>
      <c r="E106" s="1"/>
      <c r="F106" s="1"/>
      <c r="G106" s="1"/>
      <c r="H106" s="1"/>
      <c r="I106" s="1"/>
      <c r="J106" s="1"/>
      <c r="K106" s="1"/>
    </row>
    <row r="107" spans="1:11" x14ac:dyDescent="0.25">
      <c r="A107" s="1"/>
      <c r="B107" s="73">
        <v>76</v>
      </c>
      <c r="C107" s="73"/>
      <c r="D107" s="73">
        <v>1975</v>
      </c>
      <c r="E107" s="1"/>
      <c r="F107" s="1"/>
      <c r="G107" s="1"/>
      <c r="H107" s="1"/>
      <c r="I107" s="1"/>
      <c r="J107" s="1"/>
      <c r="K107" s="1"/>
    </row>
    <row r="108" spans="1:11" x14ac:dyDescent="0.25">
      <c r="A108" s="1"/>
      <c r="B108" s="73">
        <v>77</v>
      </c>
      <c r="C108" s="73"/>
      <c r="D108" s="73">
        <v>1976</v>
      </c>
      <c r="E108" s="1"/>
      <c r="F108" s="1"/>
      <c r="G108" s="1"/>
      <c r="H108" s="1"/>
      <c r="I108" s="1"/>
      <c r="J108" s="1"/>
      <c r="K108" s="1"/>
    </row>
    <row r="109" spans="1:11" x14ac:dyDescent="0.25">
      <c r="A109" s="1"/>
      <c r="B109" s="73">
        <v>78</v>
      </c>
      <c r="C109" s="73"/>
      <c r="D109" s="73">
        <v>1977</v>
      </c>
      <c r="E109" s="1"/>
      <c r="F109" s="1"/>
      <c r="G109" s="1"/>
      <c r="H109" s="1"/>
      <c r="I109" s="1"/>
      <c r="J109" s="1"/>
      <c r="K109" s="1"/>
    </row>
    <row r="110" spans="1:11" x14ac:dyDescent="0.25">
      <c r="A110" s="1"/>
      <c r="B110" s="73">
        <v>79</v>
      </c>
      <c r="C110" s="73"/>
      <c r="D110" s="73">
        <v>1978</v>
      </c>
      <c r="E110" s="1"/>
      <c r="F110" s="1"/>
      <c r="G110" s="1"/>
      <c r="H110" s="1"/>
      <c r="I110" s="1"/>
      <c r="J110" s="1"/>
      <c r="K110" s="1"/>
    </row>
    <row r="111" spans="1:11" x14ac:dyDescent="0.25">
      <c r="A111" s="1"/>
      <c r="B111" s="73">
        <v>80</v>
      </c>
      <c r="C111" s="73"/>
      <c r="D111" s="73">
        <v>1979</v>
      </c>
      <c r="E111" s="1"/>
      <c r="F111" s="1"/>
      <c r="G111" s="1"/>
      <c r="H111" s="1"/>
      <c r="I111" s="1"/>
      <c r="J111" s="1"/>
      <c r="K111" s="1"/>
    </row>
    <row r="112" spans="1:11" x14ac:dyDescent="0.25">
      <c r="A112" s="1"/>
      <c r="B112" s="73">
        <v>81</v>
      </c>
      <c r="C112" s="73"/>
      <c r="D112" s="73">
        <v>1980</v>
      </c>
      <c r="E112" s="1"/>
      <c r="F112" s="1"/>
      <c r="G112" s="1"/>
      <c r="H112" s="1"/>
      <c r="I112" s="1"/>
      <c r="J112" s="1"/>
      <c r="K112" s="1"/>
    </row>
    <row r="113" spans="1:11" x14ac:dyDescent="0.25">
      <c r="A113" s="1"/>
      <c r="B113" s="73">
        <v>82</v>
      </c>
      <c r="C113" s="73"/>
      <c r="D113" s="73">
        <v>1981</v>
      </c>
      <c r="E113" s="1"/>
      <c r="F113" s="1"/>
      <c r="G113" s="1"/>
      <c r="H113" s="1"/>
      <c r="I113" s="1"/>
      <c r="J113" s="1"/>
      <c r="K113" s="1"/>
    </row>
    <row r="114" spans="1:11" x14ac:dyDescent="0.25">
      <c r="A114" s="1"/>
      <c r="B114" s="73">
        <v>83</v>
      </c>
      <c r="C114" s="73"/>
      <c r="D114" s="73">
        <v>1982</v>
      </c>
      <c r="E114" s="1"/>
      <c r="F114" s="1"/>
      <c r="G114" s="1"/>
      <c r="H114" s="1"/>
      <c r="I114" s="1"/>
      <c r="J114" s="1"/>
      <c r="K114" s="1"/>
    </row>
    <row r="115" spans="1:11" x14ac:dyDescent="0.25">
      <c r="A115" s="1"/>
      <c r="B115" s="73">
        <v>84</v>
      </c>
      <c r="C115" s="73"/>
      <c r="D115" s="73">
        <v>1983</v>
      </c>
      <c r="E115" s="1"/>
      <c r="F115" s="1"/>
      <c r="G115" s="1"/>
      <c r="H115" s="1"/>
      <c r="I115" s="1"/>
      <c r="J115" s="1"/>
      <c r="K115" s="1"/>
    </row>
    <row r="116" spans="1:11" x14ac:dyDescent="0.25">
      <c r="A116" s="1"/>
      <c r="B116" s="73">
        <v>85</v>
      </c>
      <c r="C116" s="73"/>
      <c r="D116" s="73">
        <v>1984</v>
      </c>
      <c r="E116" s="1"/>
      <c r="F116" s="1"/>
      <c r="G116" s="1"/>
      <c r="H116" s="1"/>
      <c r="I116" s="1"/>
      <c r="J116" s="1"/>
      <c r="K116" s="1"/>
    </row>
    <row r="117" spans="1:11" x14ac:dyDescent="0.25">
      <c r="A117" s="1"/>
      <c r="B117" s="73">
        <v>86</v>
      </c>
      <c r="C117" s="73"/>
      <c r="D117" s="73">
        <v>1985</v>
      </c>
      <c r="E117" s="1"/>
      <c r="F117" s="1"/>
      <c r="G117" s="1"/>
      <c r="H117" s="1"/>
      <c r="I117" s="1"/>
      <c r="J117" s="1"/>
      <c r="K117" s="1"/>
    </row>
    <row r="118" spans="1:11" x14ac:dyDescent="0.25">
      <c r="A118" s="1"/>
      <c r="B118" s="73">
        <v>87</v>
      </c>
      <c r="C118" s="73"/>
      <c r="D118" s="73">
        <v>1986</v>
      </c>
      <c r="E118" s="1"/>
      <c r="F118" s="1"/>
      <c r="G118" s="1"/>
      <c r="H118" s="1"/>
      <c r="I118" s="1"/>
      <c r="J118" s="1"/>
      <c r="K118" s="1"/>
    </row>
    <row r="119" spans="1:11" x14ac:dyDescent="0.25">
      <c r="A119" s="1"/>
      <c r="B119" s="73">
        <v>88</v>
      </c>
      <c r="C119" s="73"/>
      <c r="D119" s="73">
        <v>1987</v>
      </c>
      <c r="E119" s="1"/>
      <c r="F119" s="1"/>
      <c r="G119" s="1"/>
      <c r="H119" s="1"/>
      <c r="I119" s="1"/>
      <c r="J119" s="1"/>
      <c r="K119" s="1"/>
    </row>
    <row r="120" spans="1:11" x14ac:dyDescent="0.25">
      <c r="A120" s="1"/>
      <c r="B120" s="73">
        <v>89</v>
      </c>
      <c r="C120" s="73"/>
      <c r="D120" s="73">
        <v>1988</v>
      </c>
      <c r="E120" s="1"/>
      <c r="F120" s="1"/>
      <c r="G120" s="1"/>
      <c r="H120" s="1"/>
      <c r="I120" s="1"/>
      <c r="J120" s="1"/>
      <c r="K120" s="1"/>
    </row>
    <row r="121" spans="1:11" x14ac:dyDescent="0.25">
      <c r="A121" s="1"/>
      <c r="B121" s="73">
        <v>90</v>
      </c>
      <c r="C121" s="73"/>
      <c r="D121" s="73">
        <v>1989</v>
      </c>
      <c r="E121" s="1"/>
      <c r="F121" s="1"/>
      <c r="G121" s="1"/>
      <c r="H121" s="1"/>
      <c r="I121" s="1"/>
      <c r="J121" s="1"/>
      <c r="K121" s="1"/>
    </row>
    <row r="122" spans="1:11" x14ac:dyDescent="0.25">
      <c r="A122" s="1"/>
      <c r="B122" s="73">
        <v>91</v>
      </c>
      <c r="C122" s="73"/>
      <c r="D122" s="73">
        <v>1990</v>
      </c>
      <c r="E122" s="1"/>
      <c r="F122" s="1"/>
      <c r="G122" s="1"/>
      <c r="H122" s="1"/>
      <c r="I122" s="1"/>
      <c r="J122" s="1"/>
      <c r="K122" s="1"/>
    </row>
    <row r="123" spans="1:11" x14ac:dyDescent="0.25">
      <c r="A123" s="1"/>
      <c r="B123" s="73">
        <v>92</v>
      </c>
      <c r="C123" s="73"/>
      <c r="D123" s="73">
        <v>1991</v>
      </c>
      <c r="E123" s="1"/>
      <c r="F123" s="1"/>
      <c r="G123" s="1"/>
      <c r="H123" s="1"/>
      <c r="I123" s="1"/>
      <c r="J123" s="1"/>
      <c r="K123" s="1"/>
    </row>
    <row r="124" spans="1:11" x14ac:dyDescent="0.25">
      <c r="A124" s="1"/>
      <c r="B124" s="73">
        <v>93</v>
      </c>
      <c r="C124" s="73"/>
      <c r="D124" s="73">
        <v>1992</v>
      </c>
      <c r="E124" s="1"/>
      <c r="F124" s="1"/>
      <c r="G124" s="1"/>
      <c r="H124" s="1"/>
      <c r="I124" s="1"/>
      <c r="J124" s="1"/>
      <c r="K124" s="1"/>
    </row>
    <row r="125" spans="1:11" x14ac:dyDescent="0.25">
      <c r="A125" s="1"/>
      <c r="B125" s="73">
        <v>94</v>
      </c>
      <c r="C125" s="73"/>
      <c r="D125" s="73">
        <v>1993</v>
      </c>
      <c r="E125" s="1"/>
      <c r="F125" s="1"/>
      <c r="G125" s="1"/>
      <c r="H125" s="1"/>
      <c r="I125" s="1"/>
      <c r="J125" s="1"/>
      <c r="K125" s="1"/>
    </row>
    <row r="126" spans="1:11" x14ac:dyDescent="0.25">
      <c r="A126" s="1"/>
      <c r="B126" s="73">
        <v>95</v>
      </c>
      <c r="C126" s="73"/>
      <c r="D126" s="73">
        <v>1994</v>
      </c>
      <c r="E126" s="1"/>
      <c r="F126" s="1"/>
      <c r="G126" s="1"/>
      <c r="H126" s="1"/>
      <c r="I126" s="1"/>
      <c r="J126" s="1"/>
      <c r="K126" s="1"/>
    </row>
    <row r="127" spans="1:11" x14ac:dyDescent="0.25">
      <c r="A127" s="1"/>
      <c r="B127" s="73">
        <v>96</v>
      </c>
      <c r="C127" s="73"/>
      <c r="D127" s="73">
        <v>1995</v>
      </c>
      <c r="E127" s="1"/>
      <c r="F127" s="1"/>
      <c r="G127" s="1"/>
      <c r="H127" s="1"/>
      <c r="I127" s="1"/>
      <c r="J127" s="1"/>
      <c r="K127" s="1"/>
    </row>
    <row r="128" spans="1:11" x14ac:dyDescent="0.25">
      <c r="A128" s="1"/>
      <c r="B128" s="73">
        <v>97</v>
      </c>
      <c r="C128" s="73"/>
      <c r="D128" s="73">
        <v>1996</v>
      </c>
      <c r="E128" s="1"/>
      <c r="F128" s="1"/>
      <c r="G128" s="1"/>
      <c r="H128" s="1"/>
      <c r="I128" s="1"/>
      <c r="J128" s="1"/>
      <c r="K128" s="1"/>
    </row>
    <row r="129" spans="1:11" x14ac:dyDescent="0.25">
      <c r="A129" s="1"/>
      <c r="B129" s="73">
        <v>98</v>
      </c>
      <c r="C129" s="73"/>
      <c r="D129" s="73">
        <v>1997</v>
      </c>
      <c r="E129" s="1"/>
      <c r="F129" s="1"/>
      <c r="G129" s="1"/>
      <c r="H129" s="1"/>
      <c r="I129" s="1"/>
      <c r="J129" s="1"/>
      <c r="K129" s="1"/>
    </row>
    <row r="130" spans="1:11" x14ac:dyDescent="0.25">
      <c r="A130" s="1"/>
      <c r="B130" s="73">
        <v>99</v>
      </c>
      <c r="C130" s="73"/>
      <c r="D130" s="73">
        <v>1998</v>
      </c>
      <c r="E130" s="1"/>
      <c r="F130" s="1"/>
      <c r="G130" s="1"/>
      <c r="H130" s="1"/>
      <c r="I130" s="1"/>
      <c r="J130" s="1"/>
      <c r="K130" s="1"/>
    </row>
    <row r="131" spans="1:11" x14ac:dyDescent="0.25">
      <c r="A131" s="1"/>
      <c r="B131" s="73">
        <v>100</v>
      </c>
      <c r="C131" s="73"/>
      <c r="D131" s="73">
        <v>1999</v>
      </c>
      <c r="E131" s="1"/>
      <c r="F131" s="1"/>
      <c r="G131" s="1"/>
      <c r="H131" s="1"/>
      <c r="I131" s="1"/>
      <c r="J131" s="1"/>
      <c r="K131" s="1"/>
    </row>
    <row r="132" spans="1:11" x14ac:dyDescent="0.25">
      <c r="A132" s="1"/>
      <c r="B132" s="79"/>
      <c r="C132" s="79"/>
      <c r="D132" s="73">
        <v>2000</v>
      </c>
      <c r="E132" s="1"/>
      <c r="F132" s="1"/>
      <c r="G132" s="1"/>
      <c r="H132" s="1"/>
      <c r="I132" s="1"/>
      <c r="J132" s="1"/>
      <c r="K132" s="1"/>
    </row>
    <row r="133" spans="1:11" x14ac:dyDescent="0.25">
      <c r="A133" s="1"/>
      <c r="B133" s="79"/>
      <c r="C133" s="79"/>
      <c r="D133" s="73">
        <v>2001</v>
      </c>
      <c r="E133" s="1"/>
      <c r="F133" s="1"/>
      <c r="G133" s="1"/>
      <c r="H133" s="1"/>
      <c r="I133" s="1"/>
      <c r="J133" s="1"/>
      <c r="K133" s="1"/>
    </row>
    <row r="134" spans="1:11" x14ac:dyDescent="0.25">
      <c r="A134" s="1"/>
      <c r="B134" s="79"/>
      <c r="C134" s="79"/>
      <c r="D134" s="73">
        <v>2002</v>
      </c>
      <c r="E134" s="1"/>
      <c r="F134" s="1"/>
      <c r="G134" s="1"/>
      <c r="H134" s="1"/>
      <c r="I134" s="1"/>
      <c r="J134" s="1"/>
      <c r="K134" s="1"/>
    </row>
    <row r="135" spans="1:11" x14ac:dyDescent="0.25">
      <c r="A135" s="1"/>
      <c r="B135" s="79"/>
      <c r="C135" s="79"/>
      <c r="D135" s="73">
        <v>2003</v>
      </c>
      <c r="E135" s="1"/>
      <c r="F135" s="1"/>
      <c r="G135" s="1"/>
      <c r="H135" s="1"/>
      <c r="I135" s="1"/>
      <c r="J135" s="1"/>
      <c r="K135" s="1"/>
    </row>
    <row r="136" spans="1:11" x14ac:dyDescent="0.25">
      <c r="A136" s="1"/>
      <c r="B136" s="79"/>
      <c r="C136" s="79"/>
      <c r="D136" s="73"/>
      <c r="E136" s="1"/>
      <c r="F136" s="1"/>
      <c r="G136" s="1"/>
      <c r="H136" s="1"/>
      <c r="I136" s="1"/>
      <c r="J136" s="1"/>
      <c r="K136" s="1"/>
    </row>
    <row r="137" spans="1:11" x14ac:dyDescent="0.25">
      <c r="A137" s="1"/>
      <c r="B137" s="79"/>
      <c r="C137" s="155"/>
      <c r="D137" s="156">
        <v>2005</v>
      </c>
      <c r="E137" s="157"/>
      <c r="F137" s="157"/>
      <c r="G137" s="1"/>
      <c r="H137" s="1"/>
      <c r="I137" s="1"/>
      <c r="J137" s="1"/>
      <c r="K137" s="1"/>
    </row>
    <row r="138" spans="1:11" x14ac:dyDescent="0.25">
      <c r="A138" s="1"/>
      <c r="B138" s="152"/>
      <c r="C138" s="155"/>
      <c r="D138" s="156">
        <v>2006</v>
      </c>
      <c r="E138" s="157"/>
      <c r="F138" s="157"/>
      <c r="G138" s="153"/>
      <c r="H138" s="153"/>
      <c r="I138" s="153"/>
      <c r="J138" s="1"/>
      <c r="K138" s="1"/>
    </row>
    <row r="139" spans="1:11" x14ac:dyDescent="0.25">
      <c r="A139" s="1"/>
      <c r="B139" s="152"/>
      <c r="C139" s="155"/>
      <c r="D139" s="156">
        <v>2007</v>
      </c>
      <c r="E139" s="157"/>
      <c r="F139" s="157"/>
      <c r="G139" s="153"/>
      <c r="H139" s="153"/>
      <c r="I139" s="153"/>
      <c r="J139" s="1"/>
      <c r="K139" s="1"/>
    </row>
    <row r="140" spans="1:11" x14ac:dyDescent="0.25">
      <c r="A140" s="1"/>
      <c r="B140" s="152"/>
      <c r="C140" s="155"/>
      <c r="D140" s="156">
        <v>2008</v>
      </c>
      <c r="E140" s="157"/>
      <c r="F140" s="157"/>
      <c r="G140" s="153"/>
      <c r="H140" s="153"/>
      <c r="I140" s="153"/>
      <c r="J140" s="1"/>
      <c r="K140" s="1"/>
    </row>
    <row r="141" spans="1:11" x14ac:dyDescent="0.25">
      <c r="A141" s="1"/>
      <c r="B141" s="152"/>
      <c r="C141" s="155"/>
      <c r="D141" s="156">
        <v>2009</v>
      </c>
      <c r="E141" s="157"/>
      <c r="F141" s="157"/>
      <c r="G141" s="153"/>
      <c r="H141" s="153"/>
      <c r="I141" s="153"/>
      <c r="J141" s="1"/>
      <c r="K141" s="1"/>
    </row>
    <row r="142" spans="1:11" x14ac:dyDescent="0.25">
      <c r="A142" s="1"/>
      <c r="B142" s="152"/>
      <c r="C142" s="155"/>
      <c r="D142" s="156">
        <v>2010</v>
      </c>
      <c r="E142" s="157"/>
      <c r="F142" s="157"/>
      <c r="G142" s="153"/>
      <c r="H142" s="153"/>
      <c r="I142" s="153"/>
      <c r="J142" s="1"/>
      <c r="K142" s="1"/>
    </row>
    <row r="143" spans="1:11" x14ac:dyDescent="0.25">
      <c r="A143" s="1"/>
      <c r="B143" s="152"/>
      <c r="C143" s="155"/>
      <c r="D143" s="156">
        <v>2011</v>
      </c>
      <c r="E143" s="157"/>
      <c r="F143" s="157"/>
      <c r="G143" s="153"/>
      <c r="H143" s="153"/>
      <c r="I143" s="153"/>
      <c r="J143" s="1"/>
      <c r="K143" s="1"/>
    </row>
    <row r="144" spans="1:11" x14ac:dyDescent="0.25">
      <c r="A144" s="1"/>
      <c r="B144" s="152"/>
      <c r="C144" s="155"/>
      <c r="D144" s="156">
        <v>2012</v>
      </c>
      <c r="E144" s="157"/>
      <c r="F144" s="157"/>
      <c r="G144" s="153"/>
      <c r="H144" s="153"/>
      <c r="I144" s="153"/>
      <c r="J144" s="1"/>
      <c r="K144" s="1"/>
    </row>
    <row r="145" spans="1:11" x14ac:dyDescent="0.25">
      <c r="A145" s="1"/>
      <c r="B145" s="152"/>
      <c r="C145" s="155"/>
      <c r="D145" s="156">
        <v>2013</v>
      </c>
      <c r="E145" s="157"/>
      <c r="F145" s="157"/>
      <c r="G145" s="153"/>
      <c r="H145" s="153"/>
      <c r="I145" s="153"/>
      <c r="J145" s="1"/>
      <c r="K145" s="1"/>
    </row>
    <row r="146" spans="1:11" x14ac:dyDescent="0.25">
      <c r="A146" s="1"/>
      <c r="B146" s="152"/>
      <c r="C146" s="155"/>
      <c r="D146" s="156">
        <v>2014</v>
      </c>
      <c r="E146" s="157"/>
      <c r="F146" s="157"/>
      <c r="G146" s="153"/>
      <c r="H146" s="153"/>
      <c r="I146" s="153"/>
      <c r="J146" s="1"/>
      <c r="K146" s="1"/>
    </row>
    <row r="147" spans="1:11" x14ac:dyDescent="0.25">
      <c r="A147" s="1"/>
      <c r="B147" s="152"/>
      <c r="C147" s="155"/>
      <c r="D147" s="156">
        <v>2015</v>
      </c>
      <c r="E147" s="157"/>
      <c r="F147" s="157"/>
      <c r="G147" s="153"/>
      <c r="H147" s="153"/>
      <c r="I147" s="153"/>
      <c r="J147" s="1"/>
      <c r="K147" s="1"/>
    </row>
    <row r="148" spans="1:11" x14ac:dyDescent="0.25">
      <c r="A148" s="1"/>
      <c r="B148" s="152"/>
      <c r="C148" s="155"/>
      <c r="D148" s="156">
        <v>2016</v>
      </c>
      <c r="E148" s="157"/>
      <c r="F148" s="157"/>
      <c r="G148" s="153"/>
      <c r="H148" s="153"/>
      <c r="I148" s="153"/>
      <c r="J148" s="1"/>
      <c r="K148" s="1"/>
    </row>
    <row r="149" spans="1:11" x14ac:dyDescent="0.25">
      <c r="A149" s="1"/>
      <c r="B149" s="152"/>
      <c r="C149" s="155"/>
      <c r="D149" s="156">
        <v>2017</v>
      </c>
      <c r="E149" s="157"/>
      <c r="F149" s="157"/>
      <c r="G149" s="153"/>
      <c r="H149" s="153"/>
      <c r="I149" s="153"/>
      <c r="J149" s="1"/>
      <c r="K149" s="1"/>
    </row>
    <row r="150" spans="1:11" x14ac:dyDescent="0.25">
      <c r="A150" s="1"/>
      <c r="B150" s="152"/>
      <c r="C150" s="155"/>
      <c r="D150" s="156">
        <v>2018</v>
      </c>
      <c r="E150" s="157"/>
      <c r="F150" s="157"/>
      <c r="G150" s="153"/>
      <c r="H150" s="153"/>
      <c r="I150" s="153"/>
      <c r="J150" s="1"/>
      <c r="K150" s="1"/>
    </row>
    <row r="151" spans="1:11" x14ac:dyDescent="0.25">
      <c r="A151" s="1"/>
      <c r="B151" s="152"/>
      <c r="C151" s="155"/>
      <c r="D151" s="156">
        <v>2019</v>
      </c>
      <c r="E151" s="157"/>
      <c r="F151" s="157"/>
      <c r="G151" s="153"/>
      <c r="H151" s="153"/>
      <c r="I151" s="153"/>
      <c r="J151" s="1"/>
      <c r="K151" s="1"/>
    </row>
    <row r="152" spans="1:11" x14ac:dyDescent="0.25">
      <c r="A152" s="1"/>
      <c r="B152" s="152"/>
      <c r="C152" s="155"/>
      <c r="D152" s="156">
        <v>2020</v>
      </c>
      <c r="E152" s="157"/>
      <c r="F152" s="157"/>
      <c r="G152" s="153"/>
      <c r="H152" s="153"/>
      <c r="I152" s="153"/>
      <c r="J152" s="1"/>
      <c r="K152" s="1"/>
    </row>
    <row r="153" spans="1:11" x14ac:dyDescent="0.25">
      <c r="A153" s="1"/>
      <c r="B153" s="152"/>
      <c r="C153" s="155"/>
      <c r="D153" s="156">
        <v>2021</v>
      </c>
      <c r="E153" s="157"/>
      <c r="F153" s="157"/>
      <c r="G153" s="153"/>
      <c r="H153" s="153"/>
      <c r="I153" s="153"/>
      <c r="J153" s="1"/>
      <c r="K153" s="1"/>
    </row>
    <row r="154" spans="1:11" x14ac:dyDescent="0.25">
      <c r="A154" s="1"/>
      <c r="B154" s="152"/>
      <c r="C154" s="155"/>
      <c r="D154" s="156">
        <v>2022</v>
      </c>
      <c r="E154" s="157"/>
      <c r="F154" s="157"/>
      <c r="G154" s="153"/>
      <c r="H154" s="153"/>
      <c r="I154" s="153"/>
      <c r="J154" s="1"/>
      <c r="K154" s="1"/>
    </row>
    <row r="155" spans="1:11" x14ac:dyDescent="0.25">
      <c r="A155" s="1"/>
      <c r="B155" s="152"/>
      <c r="C155" s="155"/>
      <c r="D155" s="156">
        <v>2023</v>
      </c>
      <c r="E155" s="157"/>
      <c r="F155" s="157"/>
      <c r="G155" s="153"/>
      <c r="H155" s="153"/>
      <c r="I155" s="153"/>
      <c r="J155" s="1"/>
      <c r="K155" s="1"/>
    </row>
    <row r="156" spans="1:11" x14ac:dyDescent="0.25">
      <c r="A156" s="1"/>
      <c r="B156" s="152"/>
      <c r="C156" s="155"/>
      <c r="D156" s="156">
        <v>2024</v>
      </c>
      <c r="E156" s="157"/>
      <c r="F156" s="157"/>
      <c r="G156" s="153"/>
      <c r="H156" s="153"/>
      <c r="I156" s="153"/>
      <c r="J156" s="1"/>
      <c r="K156" s="1"/>
    </row>
    <row r="157" spans="1:11" x14ac:dyDescent="0.25">
      <c r="A157" s="1"/>
      <c r="B157" s="152"/>
      <c r="C157" s="155"/>
      <c r="D157" s="156">
        <v>2025</v>
      </c>
      <c r="E157" s="157"/>
      <c r="F157" s="157"/>
      <c r="G157" s="153"/>
      <c r="H157" s="153"/>
      <c r="I157" s="153"/>
      <c r="J157" s="1"/>
      <c r="K157" s="1"/>
    </row>
    <row r="158" spans="1:11" x14ac:dyDescent="0.25">
      <c r="A158" s="1"/>
      <c r="B158" s="152"/>
      <c r="C158" s="155"/>
      <c r="D158" s="156">
        <v>2026</v>
      </c>
      <c r="E158" s="157"/>
      <c r="F158" s="157"/>
      <c r="G158" s="153"/>
      <c r="H158" s="153"/>
      <c r="I158" s="153"/>
      <c r="J158" s="1"/>
      <c r="K158" s="1"/>
    </row>
    <row r="159" spans="1:11" x14ac:dyDescent="0.25">
      <c r="A159" s="1"/>
      <c r="B159" s="152"/>
      <c r="C159" s="155"/>
      <c r="D159" s="156">
        <v>2027</v>
      </c>
      <c r="E159" s="157"/>
      <c r="F159" s="157"/>
      <c r="G159" s="153"/>
      <c r="H159" s="153"/>
      <c r="I159" s="153"/>
      <c r="J159" s="1"/>
      <c r="K159" s="1"/>
    </row>
    <row r="160" spans="1:11" x14ac:dyDescent="0.25">
      <c r="A160" s="1"/>
      <c r="B160" s="152"/>
      <c r="C160" s="155"/>
      <c r="D160" s="156">
        <v>2028</v>
      </c>
      <c r="E160" s="157"/>
      <c r="F160" s="157"/>
      <c r="G160" s="153"/>
      <c r="H160" s="153"/>
      <c r="I160" s="153"/>
      <c r="J160" s="1"/>
      <c r="K160" s="1"/>
    </row>
    <row r="161" spans="1:11" x14ac:dyDescent="0.25">
      <c r="A161" s="1"/>
      <c r="B161" s="152"/>
      <c r="C161" s="155"/>
      <c r="D161" s="156">
        <v>2029</v>
      </c>
      <c r="E161" s="157"/>
      <c r="F161" s="157"/>
      <c r="G161" s="153"/>
      <c r="H161" s="153"/>
      <c r="I161" s="153"/>
      <c r="J161" s="1"/>
      <c r="K161" s="1"/>
    </row>
    <row r="162" spans="1:11" x14ac:dyDescent="0.25">
      <c r="A162" s="1"/>
      <c r="B162" s="152"/>
      <c r="C162" s="155"/>
      <c r="D162" s="156">
        <v>2030</v>
      </c>
      <c r="E162" s="157"/>
      <c r="F162" s="157"/>
      <c r="G162" s="153"/>
      <c r="H162" s="153"/>
      <c r="I162" s="153"/>
      <c r="J162" s="1"/>
      <c r="K162" s="1"/>
    </row>
    <row r="163" spans="1:11" x14ac:dyDescent="0.25">
      <c r="A163" s="1"/>
      <c r="B163" s="152"/>
      <c r="C163" s="155"/>
      <c r="D163" s="156">
        <v>2031</v>
      </c>
      <c r="E163" s="157"/>
      <c r="F163" s="157"/>
      <c r="G163" s="153"/>
      <c r="H163" s="153"/>
      <c r="I163" s="153"/>
      <c r="J163" s="1"/>
      <c r="K163" s="1"/>
    </row>
    <row r="164" spans="1:11" x14ac:dyDescent="0.25">
      <c r="A164" s="1"/>
      <c r="B164" s="152"/>
      <c r="C164" s="155"/>
      <c r="D164" s="156">
        <v>2032</v>
      </c>
      <c r="E164" s="157"/>
      <c r="F164" s="157"/>
      <c r="G164" s="153"/>
      <c r="H164" s="153"/>
      <c r="I164" s="153"/>
      <c r="J164" s="1"/>
      <c r="K164" s="1"/>
    </row>
    <row r="165" spans="1:11" x14ac:dyDescent="0.25">
      <c r="A165" s="1"/>
      <c r="B165" s="152"/>
      <c r="C165" s="155"/>
      <c r="D165" s="156">
        <v>2033</v>
      </c>
      <c r="E165" s="157"/>
      <c r="F165" s="157"/>
      <c r="G165" s="153"/>
      <c r="H165" s="153"/>
      <c r="I165" s="153"/>
      <c r="J165" s="1"/>
      <c r="K165" s="1"/>
    </row>
    <row r="166" spans="1:11" x14ac:dyDescent="0.25">
      <c r="A166" s="1"/>
      <c r="B166" s="152"/>
      <c r="C166" s="155"/>
      <c r="D166" s="156">
        <v>2034</v>
      </c>
      <c r="E166" s="157"/>
      <c r="F166" s="157"/>
      <c r="G166" s="153"/>
      <c r="H166" s="153"/>
      <c r="I166" s="153"/>
      <c r="J166" s="1"/>
      <c r="K166" s="1"/>
    </row>
    <row r="167" spans="1:11" x14ac:dyDescent="0.25">
      <c r="A167" s="1"/>
      <c r="B167" s="152"/>
      <c r="C167" s="155"/>
      <c r="D167" s="156">
        <v>2035</v>
      </c>
      <c r="E167" s="157"/>
      <c r="F167" s="157"/>
      <c r="G167" s="153"/>
      <c r="H167" s="153"/>
      <c r="I167" s="153"/>
      <c r="J167" s="1"/>
      <c r="K167" s="1"/>
    </row>
    <row r="168" spans="1:11" x14ac:dyDescent="0.25">
      <c r="A168" s="1"/>
      <c r="B168" s="152"/>
      <c r="C168" s="155"/>
      <c r="D168" s="156">
        <v>2036</v>
      </c>
      <c r="E168" s="157"/>
      <c r="F168" s="157"/>
      <c r="G168" s="153"/>
      <c r="H168" s="153"/>
      <c r="I168" s="153"/>
      <c r="J168" s="1"/>
      <c r="K168" s="1"/>
    </row>
    <row r="169" spans="1:11" x14ac:dyDescent="0.25">
      <c r="A169" s="1"/>
      <c r="B169" s="152"/>
      <c r="C169" s="155"/>
      <c r="D169" s="156">
        <v>2037</v>
      </c>
      <c r="E169" s="157"/>
      <c r="F169" s="157"/>
      <c r="G169" s="153"/>
      <c r="H169" s="153"/>
      <c r="I169" s="153"/>
      <c r="J169" s="1"/>
      <c r="K169" s="1"/>
    </row>
    <row r="170" spans="1:11" x14ac:dyDescent="0.25">
      <c r="A170" s="1"/>
      <c r="B170" s="152"/>
      <c r="C170" s="155"/>
      <c r="D170" s="156">
        <v>2038</v>
      </c>
      <c r="E170" s="157"/>
      <c r="F170" s="157"/>
      <c r="G170" s="153"/>
      <c r="H170" s="153"/>
      <c r="I170" s="153"/>
      <c r="J170" s="1"/>
      <c r="K170" s="1"/>
    </row>
    <row r="171" spans="1:11" x14ac:dyDescent="0.25">
      <c r="A171" s="1"/>
      <c r="B171" s="152"/>
      <c r="C171" s="155"/>
      <c r="D171" s="156">
        <v>2039</v>
      </c>
      <c r="E171" s="157"/>
      <c r="F171" s="157"/>
      <c r="G171" s="153"/>
      <c r="H171" s="153"/>
      <c r="I171" s="153"/>
      <c r="J171" s="1"/>
      <c r="K171" s="1"/>
    </row>
    <row r="172" spans="1:11" x14ac:dyDescent="0.25">
      <c r="A172" s="1"/>
      <c r="B172" s="152"/>
      <c r="C172" s="155"/>
      <c r="D172" s="156">
        <v>2040</v>
      </c>
      <c r="E172" s="157"/>
      <c r="F172" s="157"/>
      <c r="G172" s="153"/>
      <c r="H172" s="153"/>
      <c r="I172" s="153"/>
      <c r="J172" s="1"/>
      <c r="K172" s="1"/>
    </row>
    <row r="173" spans="1:11" x14ac:dyDescent="0.25">
      <c r="A173" s="1"/>
      <c r="B173" s="152"/>
      <c r="C173" s="155"/>
      <c r="D173" s="156">
        <v>2041</v>
      </c>
      <c r="E173" s="157"/>
      <c r="F173" s="157"/>
      <c r="G173" s="153"/>
      <c r="H173" s="153"/>
      <c r="I173" s="153"/>
      <c r="J173" s="1"/>
      <c r="K173" s="1"/>
    </row>
    <row r="174" spans="1:11" x14ac:dyDescent="0.25">
      <c r="A174" s="1"/>
      <c r="B174" s="152"/>
      <c r="C174" s="155"/>
      <c r="D174" s="156">
        <v>2042</v>
      </c>
      <c r="E174" s="157"/>
      <c r="F174" s="157"/>
      <c r="G174" s="153"/>
      <c r="H174" s="153"/>
      <c r="I174" s="153"/>
      <c r="J174" s="1"/>
      <c r="K174" s="1"/>
    </row>
    <row r="175" spans="1:11" x14ac:dyDescent="0.25">
      <c r="A175" s="1"/>
      <c r="B175" s="152"/>
      <c r="C175" s="155"/>
      <c r="D175" s="156">
        <v>2043</v>
      </c>
      <c r="E175" s="157"/>
      <c r="F175" s="157"/>
      <c r="G175" s="153"/>
      <c r="H175" s="153"/>
      <c r="I175" s="153"/>
      <c r="J175" s="1"/>
      <c r="K175" s="1"/>
    </row>
    <row r="176" spans="1:11" x14ac:dyDescent="0.25">
      <c r="A176" s="1"/>
      <c r="B176" s="152"/>
      <c r="C176" s="155"/>
      <c r="D176" s="156">
        <v>2044</v>
      </c>
      <c r="E176" s="157"/>
      <c r="F176" s="157"/>
      <c r="G176" s="153"/>
      <c r="H176" s="153"/>
      <c r="I176" s="153"/>
      <c r="J176" s="1"/>
      <c r="K176" s="1"/>
    </row>
    <row r="177" spans="1:11" x14ac:dyDescent="0.25">
      <c r="A177" s="1"/>
      <c r="B177" s="152"/>
      <c r="C177" s="155"/>
      <c r="D177" s="156">
        <v>2045</v>
      </c>
      <c r="E177" s="157"/>
      <c r="F177" s="157"/>
      <c r="G177" s="153"/>
      <c r="H177" s="153"/>
      <c r="I177" s="153"/>
      <c r="J177" s="1"/>
      <c r="K177" s="1"/>
    </row>
    <row r="178" spans="1:11" x14ac:dyDescent="0.25">
      <c r="A178" s="1"/>
      <c r="B178" s="152"/>
      <c r="C178" s="155"/>
      <c r="D178" s="156">
        <v>2046</v>
      </c>
      <c r="E178" s="157"/>
      <c r="F178" s="157"/>
      <c r="G178" s="153"/>
      <c r="H178" s="153"/>
      <c r="I178" s="153"/>
      <c r="J178" s="1"/>
      <c r="K178" s="1"/>
    </row>
    <row r="179" spans="1:11" x14ac:dyDescent="0.25">
      <c r="A179" s="1"/>
      <c r="B179" s="152"/>
      <c r="C179" s="155"/>
      <c r="D179" s="156">
        <v>2047</v>
      </c>
      <c r="E179" s="157"/>
      <c r="F179" s="157"/>
      <c r="G179" s="153"/>
      <c r="H179" s="153"/>
      <c r="I179" s="153"/>
      <c r="J179" s="1"/>
      <c r="K179" s="1"/>
    </row>
    <row r="180" spans="1:11" x14ac:dyDescent="0.25">
      <c r="A180" s="1"/>
      <c r="B180" s="152"/>
      <c r="C180" s="155"/>
      <c r="D180" s="156">
        <v>2048</v>
      </c>
      <c r="E180" s="157"/>
      <c r="F180" s="157"/>
      <c r="G180" s="153"/>
      <c r="H180" s="153"/>
      <c r="I180" s="153"/>
      <c r="J180" s="1"/>
      <c r="K180" s="1"/>
    </row>
    <row r="181" spans="1:11" x14ac:dyDescent="0.25">
      <c r="A181" s="1"/>
      <c r="B181" s="152"/>
      <c r="C181" s="155"/>
      <c r="D181" s="156">
        <v>2049</v>
      </c>
      <c r="E181" s="157"/>
      <c r="F181" s="157"/>
      <c r="G181" s="153"/>
      <c r="H181" s="153"/>
      <c r="I181" s="153"/>
      <c r="J181" s="1"/>
      <c r="K181" s="1"/>
    </row>
    <row r="182" spans="1:11" x14ac:dyDescent="0.25">
      <c r="A182" s="1"/>
      <c r="B182" s="152"/>
      <c r="C182" s="155"/>
      <c r="D182" s="156">
        <v>2050</v>
      </c>
      <c r="E182" s="157"/>
      <c r="F182" s="157"/>
      <c r="G182" s="153"/>
      <c r="H182" s="153"/>
      <c r="I182" s="153"/>
      <c r="J182" s="1"/>
      <c r="K182" s="1"/>
    </row>
    <row r="183" spans="1:11" x14ac:dyDescent="0.25">
      <c r="A183" s="1"/>
      <c r="B183" s="152"/>
      <c r="C183" s="155"/>
      <c r="D183" s="156">
        <v>2051</v>
      </c>
      <c r="E183" s="157"/>
      <c r="F183" s="157"/>
      <c r="G183" s="153"/>
      <c r="H183" s="153"/>
      <c r="I183" s="153"/>
      <c r="J183" s="1"/>
      <c r="K183" s="1"/>
    </row>
    <row r="184" spans="1:11" x14ac:dyDescent="0.25">
      <c r="A184" s="1"/>
      <c r="B184" s="152"/>
      <c r="C184" s="155"/>
      <c r="D184" s="156">
        <v>2052</v>
      </c>
      <c r="E184" s="157"/>
      <c r="F184" s="157"/>
      <c r="G184" s="153"/>
      <c r="H184" s="153"/>
      <c r="I184" s="153"/>
      <c r="J184" s="1"/>
      <c r="K184" s="1"/>
    </row>
    <row r="185" spans="1:11" x14ac:dyDescent="0.25">
      <c r="A185" s="1"/>
      <c r="B185" s="152"/>
      <c r="C185" s="155"/>
      <c r="D185" s="156">
        <v>2053</v>
      </c>
      <c r="E185" s="157"/>
      <c r="F185" s="157"/>
      <c r="G185" s="153"/>
      <c r="H185" s="153"/>
      <c r="I185" s="153"/>
      <c r="J185" s="1"/>
      <c r="K185" s="1"/>
    </row>
    <row r="186" spans="1:11" x14ac:dyDescent="0.25">
      <c r="A186" s="1"/>
      <c r="B186" s="152"/>
      <c r="C186" s="155"/>
      <c r="D186" s="156">
        <v>2054</v>
      </c>
      <c r="E186" s="157"/>
      <c r="F186" s="157"/>
      <c r="G186" s="153"/>
      <c r="H186" s="153"/>
      <c r="I186" s="153"/>
      <c r="J186" s="1"/>
      <c r="K186" s="1"/>
    </row>
    <row r="187" spans="1:11" x14ac:dyDescent="0.25">
      <c r="A187" s="1"/>
      <c r="B187" s="152"/>
      <c r="C187" s="155"/>
      <c r="D187" s="156">
        <v>2055</v>
      </c>
      <c r="E187" s="157"/>
      <c r="F187" s="157"/>
      <c r="G187" s="153"/>
      <c r="H187" s="153"/>
      <c r="I187" s="153"/>
      <c r="J187" s="1"/>
      <c r="K187" s="1"/>
    </row>
    <row r="188" spans="1:11" x14ac:dyDescent="0.25">
      <c r="A188" s="1"/>
      <c r="B188" s="152"/>
      <c r="C188" s="155"/>
      <c r="D188" s="156">
        <v>2056</v>
      </c>
      <c r="E188" s="157"/>
      <c r="F188" s="157"/>
      <c r="G188" s="153"/>
      <c r="H188" s="153"/>
      <c r="I188" s="153"/>
      <c r="J188" s="1"/>
      <c r="K188" s="1"/>
    </row>
    <row r="189" spans="1:11" x14ac:dyDescent="0.25">
      <c r="A189" s="1"/>
      <c r="B189" s="152"/>
      <c r="C189" s="155"/>
      <c r="D189" s="156">
        <v>2057</v>
      </c>
      <c r="E189" s="157"/>
      <c r="F189" s="157"/>
      <c r="G189" s="153"/>
      <c r="H189" s="153"/>
      <c r="I189" s="153"/>
      <c r="J189" s="1"/>
      <c r="K189" s="1"/>
    </row>
    <row r="190" spans="1:11" x14ac:dyDescent="0.25">
      <c r="A190" s="1"/>
      <c r="B190" s="152"/>
      <c r="C190" s="155"/>
      <c r="D190" s="156">
        <v>2058</v>
      </c>
      <c r="E190" s="157"/>
      <c r="F190" s="157"/>
      <c r="G190" s="153"/>
      <c r="H190" s="153"/>
      <c r="I190" s="153"/>
      <c r="J190" s="1"/>
      <c r="K190" s="1"/>
    </row>
    <row r="191" spans="1:11" x14ac:dyDescent="0.25">
      <c r="A191" s="1"/>
      <c r="B191" s="152"/>
      <c r="C191" s="155"/>
      <c r="D191" s="156">
        <v>2059</v>
      </c>
      <c r="E191" s="157"/>
      <c r="F191" s="157"/>
      <c r="G191" s="153"/>
      <c r="H191" s="153"/>
      <c r="I191" s="153"/>
      <c r="J191" s="1"/>
      <c r="K191" s="1"/>
    </row>
    <row r="192" spans="1:11" x14ac:dyDescent="0.25">
      <c r="A192" s="1"/>
      <c r="B192" s="152"/>
      <c r="C192" s="155"/>
      <c r="D192" s="156">
        <v>2060</v>
      </c>
      <c r="E192" s="157"/>
      <c r="F192" s="157"/>
      <c r="G192" s="153"/>
      <c r="H192" s="153"/>
      <c r="I192" s="153"/>
      <c r="J192" s="1"/>
      <c r="K192" s="1"/>
    </row>
    <row r="193" spans="1:11" x14ac:dyDescent="0.25">
      <c r="A193" s="1"/>
      <c r="B193" s="152"/>
      <c r="C193" s="155"/>
      <c r="D193" s="156">
        <v>2061</v>
      </c>
      <c r="E193" s="157"/>
      <c r="F193" s="157"/>
      <c r="G193" s="153"/>
      <c r="H193" s="153"/>
      <c r="I193" s="153"/>
      <c r="J193" s="1"/>
      <c r="K193" s="1"/>
    </row>
    <row r="194" spans="1:11" x14ac:dyDescent="0.25">
      <c r="A194" s="1"/>
      <c r="B194" s="152"/>
      <c r="C194" s="155"/>
      <c r="D194" s="156">
        <v>2062</v>
      </c>
      <c r="E194" s="157"/>
      <c r="F194" s="157"/>
      <c r="G194" s="153"/>
      <c r="H194" s="153"/>
      <c r="I194" s="153"/>
      <c r="J194" s="1"/>
      <c r="K194" s="1"/>
    </row>
    <row r="195" spans="1:11" x14ac:dyDescent="0.25">
      <c r="A195" s="1"/>
      <c r="B195" s="152"/>
      <c r="C195" s="155"/>
      <c r="D195" s="156">
        <v>2063</v>
      </c>
      <c r="E195" s="157"/>
      <c r="F195" s="157"/>
      <c r="G195" s="153"/>
      <c r="H195" s="153"/>
      <c r="I195" s="153"/>
      <c r="J195" s="1"/>
      <c r="K195" s="1"/>
    </row>
    <row r="196" spans="1:11" x14ac:dyDescent="0.25">
      <c r="A196" s="1"/>
      <c r="B196" s="152"/>
      <c r="C196" s="155"/>
      <c r="D196" s="156">
        <v>2064</v>
      </c>
      <c r="E196" s="157"/>
      <c r="F196" s="157"/>
      <c r="G196" s="153"/>
      <c r="H196" s="153"/>
      <c r="I196" s="153"/>
      <c r="J196" s="1"/>
      <c r="K196" s="1"/>
    </row>
    <row r="197" spans="1:11" x14ac:dyDescent="0.25">
      <c r="A197" s="1"/>
      <c r="B197" s="152"/>
      <c r="C197" s="155"/>
      <c r="D197" s="156">
        <v>2065</v>
      </c>
      <c r="E197" s="157"/>
      <c r="F197" s="157"/>
      <c r="G197" s="153"/>
      <c r="H197" s="153"/>
      <c r="I197" s="153"/>
      <c r="J197" s="1"/>
      <c r="K197" s="1"/>
    </row>
    <row r="198" spans="1:11" x14ac:dyDescent="0.25">
      <c r="A198" s="1"/>
      <c r="B198" s="152"/>
      <c r="C198" s="155"/>
      <c r="D198" s="156">
        <v>2066</v>
      </c>
      <c r="E198" s="157"/>
      <c r="F198" s="157"/>
      <c r="G198" s="153"/>
      <c r="H198" s="153"/>
      <c r="I198" s="153"/>
      <c r="J198" s="1"/>
      <c r="K198" s="1"/>
    </row>
    <row r="199" spans="1:11" x14ac:dyDescent="0.25">
      <c r="A199" s="1"/>
      <c r="B199" s="152"/>
      <c r="C199" s="155"/>
      <c r="D199" s="156">
        <v>2067</v>
      </c>
      <c r="E199" s="157"/>
      <c r="F199" s="157"/>
      <c r="G199" s="153"/>
      <c r="H199" s="153"/>
      <c r="I199" s="153"/>
      <c r="J199" s="1"/>
      <c r="K199" s="1"/>
    </row>
    <row r="200" spans="1:11" x14ac:dyDescent="0.25">
      <c r="A200" s="1"/>
      <c r="B200" s="152"/>
      <c r="C200" s="155"/>
      <c r="D200" s="156">
        <v>2068</v>
      </c>
      <c r="E200" s="157"/>
      <c r="F200" s="157"/>
      <c r="G200" s="153"/>
      <c r="H200" s="153"/>
      <c r="I200" s="153"/>
      <c r="J200" s="1"/>
      <c r="K200" s="1"/>
    </row>
    <row r="201" spans="1:11" x14ac:dyDescent="0.25">
      <c r="A201" s="1"/>
      <c r="B201" s="152"/>
      <c r="C201" s="155"/>
      <c r="D201" s="156">
        <v>2069</v>
      </c>
      <c r="E201" s="157"/>
      <c r="F201" s="157"/>
      <c r="G201" s="153"/>
      <c r="H201" s="153"/>
      <c r="I201" s="153"/>
      <c r="J201" s="1"/>
      <c r="K201" s="1"/>
    </row>
    <row r="202" spans="1:11" x14ac:dyDescent="0.25">
      <c r="A202" s="1"/>
      <c r="B202" s="152"/>
      <c r="C202" s="155"/>
      <c r="D202" s="156">
        <v>2070</v>
      </c>
      <c r="E202" s="157"/>
      <c r="F202" s="157"/>
      <c r="G202" s="153"/>
      <c r="H202" s="153"/>
      <c r="I202" s="153"/>
      <c r="J202" s="1"/>
      <c r="K202" s="1"/>
    </row>
    <row r="203" spans="1:11" x14ac:dyDescent="0.25">
      <c r="A203" s="1"/>
      <c r="B203" s="152"/>
      <c r="C203" s="155"/>
      <c r="D203" s="156">
        <v>2071</v>
      </c>
      <c r="E203" s="157"/>
      <c r="F203" s="157"/>
      <c r="G203" s="153"/>
      <c r="H203" s="153"/>
      <c r="I203" s="153"/>
      <c r="J203" s="1"/>
      <c r="K203" s="1"/>
    </row>
    <row r="204" spans="1:11" x14ac:dyDescent="0.25">
      <c r="A204" s="1"/>
      <c r="B204" s="152"/>
      <c r="C204" s="155"/>
      <c r="D204" s="156">
        <v>2072</v>
      </c>
      <c r="E204" s="157"/>
      <c r="F204" s="157"/>
      <c r="G204" s="153"/>
      <c r="H204" s="153"/>
      <c r="I204" s="153"/>
      <c r="J204" s="1"/>
      <c r="K204" s="1"/>
    </row>
    <row r="205" spans="1:11" x14ac:dyDescent="0.25">
      <c r="A205" s="1"/>
      <c r="B205" s="152"/>
      <c r="C205" s="155"/>
      <c r="D205" s="156">
        <v>2073</v>
      </c>
      <c r="E205" s="157"/>
      <c r="F205" s="157"/>
      <c r="G205" s="153"/>
      <c r="H205" s="153"/>
      <c r="I205" s="153"/>
      <c r="J205" s="1"/>
      <c r="K205" s="1"/>
    </row>
    <row r="206" spans="1:11" x14ac:dyDescent="0.25">
      <c r="A206" s="1"/>
      <c r="B206" s="152"/>
      <c r="C206" s="155"/>
      <c r="D206" s="156">
        <v>2074</v>
      </c>
      <c r="E206" s="157"/>
      <c r="F206" s="157"/>
      <c r="G206" s="153"/>
      <c r="H206" s="153"/>
      <c r="I206" s="153"/>
      <c r="J206" s="1"/>
      <c r="K206" s="1"/>
    </row>
    <row r="207" spans="1:11" x14ac:dyDescent="0.25">
      <c r="A207" s="1"/>
      <c r="B207" s="152"/>
      <c r="C207" s="155"/>
      <c r="D207" s="156">
        <v>2075</v>
      </c>
      <c r="E207" s="157"/>
      <c r="F207" s="157"/>
      <c r="G207" s="153"/>
      <c r="H207" s="153"/>
      <c r="I207" s="153"/>
      <c r="J207" s="1"/>
      <c r="K207" s="1"/>
    </row>
    <row r="208" spans="1:11" x14ac:dyDescent="0.25">
      <c r="A208" s="1"/>
      <c r="B208" s="152"/>
      <c r="C208" s="155"/>
      <c r="D208" s="156">
        <v>2076</v>
      </c>
      <c r="E208" s="157"/>
      <c r="F208" s="157"/>
      <c r="G208" s="153"/>
      <c r="H208" s="153"/>
      <c r="I208" s="153"/>
      <c r="J208" s="1"/>
      <c r="K208" s="1"/>
    </row>
    <row r="209" spans="1:11" x14ac:dyDescent="0.25">
      <c r="A209" s="1"/>
      <c r="B209" s="152"/>
      <c r="C209" s="155"/>
      <c r="D209" s="156">
        <v>2077</v>
      </c>
      <c r="E209" s="157"/>
      <c r="F209" s="157"/>
      <c r="G209" s="153"/>
      <c r="H209" s="153"/>
      <c r="I209" s="153"/>
      <c r="J209" s="1"/>
      <c r="K209" s="1"/>
    </row>
    <row r="210" spans="1:11" x14ac:dyDescent="0.25">
      <c r="A210" s="1"/>
      <c r="B210" s="152"/>
      <c r="C210" s="155"/>
      <c r="D210" s="156">
        <v>2078</v>
      </c>
      <c r="E210" s="157"/>
      <c r="F210" s="157"/>
      <c r="G210" s="153"/>
      <c r="H210" s="153"/>
      <c r="I210" s="153"/>
      <c r="J210" s="1"/>
      <c r="K210" s="1"/>
    </row>
    <row r="211" spans="1:11" x14ac:dyDescent="0.25">
      <c r="A211" s="1"/>
      <c r="B211" s="152"/>
      <c r="C211" s="155"/>
      <c r="D211" s="156">
        <v>2079</v>
      </c>
      <c r="E211" s="157"/>
      <c r="F211" s="157"/>
      <c r="G211" s="153"/>
      <c r="H211" s="153"/>
      <c r="I211" s="153"/>
      <c r="J211" s="1"/>
      <c r="K211" s="1"/>
    </row>
    <row r="212" spans="1:11" x14ac:dyDescent="0.25">
      <c r="A212" s="1"/>
      <c r="B212" s="152"/>
      <c r="C212" s="155"/>
      <c r="D212" s="156">
        <v>2080</v>
      </c>
      <c r="E212" s="157"/>
      <c r="F212" s="157"/>
      <c r="G212" s="153"/>
      <c r="H212" s="153"/>
      <c r="I212" s="153"/>
      <c r="J212" s="1"/>
      <c r="K212" s="1"/>
    </row>
    <row r="213" spans="1:11" x14ac:dyDescent="0.25">
      <c r="A213" s="1"/>
      <c r="B213" s="152"/>
      <c r="C213" s="155"/>
      <c r="D213" s="156">
        <v>2081</v>
      </c>
      <c r="E213" s="157"/>
      <c r="F213" s="157"/>
      <c r="G213" s="153"/>
      <c r="H213" s="153"/>
      <c r="I213" s="153"/>
      <c r="J213" s="1"/>
      <c r="K213" s="1"/>
    </row>
    <row r="214" spans="1:11" x14ac:dyDescent="0.25">
      <c r="A214" s="1"/>
      <c r="B214" s="152"/>
      <c r="C214" s="155"/>
      <c r="D214" s="156">
        <v>2082</v>
      </c>
      <c r="E214" s="157"/>
      <c r="F214" s="157"/>
      <c r="G214" s="153"/>
      <c r="H214" s="153"/>
      <c r="I214" s="153"/>
      <c r="J214" s="1"/>
      <c r="K214" s="1"/>
    </row>
    <row r="215" spans="1:11" x14ac:dyDescent="0.25">
      <c r="A215" s="1"/>
      <c r="B215" s="152"/>
      <c r="C215" s="155"/>
      <c r="D215" s="156">
        <v>2083</v>
      </c>
      <c r="E215" s="157"/>
      <c r="F215" s="157"/>
      <c r="G215" s="153"/>
      <c r="H215" s="153"/>
      <c r="I215" s="153"/>
      <c r="J215" s="1"/>
      <c r="K215" s="1"/>
    </row>
    <row r="216" spans="1:11" x14ac:dyDescent="0.25">
      <c r="A216" s="1"/>
      <c r="B216" s="152"/>
      <c r="C216" s="155"/>
      <c r="D216" s="156">
        <v>2084</v>
      </c>
      <c r="E216" s="157"/>
      <c r="F216" s="157"/>
      <c r="G216" s="153"/>
      <c r="H216" s="153"/>
      <c r="I216" s="153"/>
      <c r="J216" s="1"/>
      <c r="K216" s="1"/>
    </row>
    <row r="217" spans="1:11" x14ac:dyDescent="0.25">
      <c r="A217" s="1"/>
      <c r="B217" s="152"/>
      <c r="C217" s="155"/>
      <c r="D217" s="156">
        <v>2085</v>
      </c>
      <c r="E217" s="157"/>
      <c r="F217" s="157"/>
      <c r="G217" s="153"/>
      <c r="H217" s="153"/>
      <c r="I217" s="153"/>
      <c r="J217" s="1"/>
      <c r="K217" s="1"/>
    </row>
    <row r="218" spans="1:11" x14ac:dyDescent="0.25">
      <c r="A218" s="1"/>
      <c r="B218" s="152"/>
      <c r="C218" s="155"/>
      <c r="D218" s="156">
        <v>2086</v>
      </c>
      <c r="E218" s="157"/>
      <c r="F218" s="157"/>
      <c r="G218" s="153"/>
      <c r="H218" s="153"/>
      <c r="I218" s="153"/>
      <c r="J218" s="1"/>
      <c r="K218" s="1"/>
    </row>
    <row r="219" spans="1:11" x14ac:dyDescent="0.25">
      <c r="A219" s="1"/>
      <c r="B219" s="152"/>
      <c r="C219" s="155"/>
      <c r="D219" s="156">
        <v>2087</v>
      </c>
      <c r="E219" s="157"/>
      <c r="F219" s="157"/>
      <c r="G219" s="153"/>
      <c r="H219" s="153"/>
      <c r="I219" s="153"/>
      <c r="J219" s="1"/>
      <c r="K219" s="1"/>
    </row>
    <row r="220" spans="1:11" x14ac:dyDescent="0.25">
      <c r="A220" s="1"/>
      <c r="B220" s="152"/>
      <c r="C220" s="155"/>
      <c r="D220" s="156">
        <v>2088</v>
      </c>
      <c r="E220" s="157"/>
      <c r="F220" s="157"/>
      <c r="G220" s="153"/>
      <c r="H220" s="153"/>
      <c r="I220" s="153"/>
      <c r="J220" s="1"/>
      <c r="K220" s="1"/>
    </row>
    <row r="221" spans="1:11" x14ac:dyDescent="0.25">
      <c r="A221" s="1"/>
      <c r="B221" s="152"/>
      <c r="C221" s="155"/>
      <c r="D221" s="156">
        <v>2089</v>
      </c>
      <c r="E221" s="157"/>
      <c r="F221" s="157"/>
      <c r="G221" s="153"/>
      <c r="H221" s="153"/>
      <c r="I221" s="153"/>
      <c r="J221" s="1"/>
      <c r="K221" s="1"/>
    </row>
    <row r="222" spans="1:11" x14ac:dyDescent="0.25">
      <c r="A222" s="1"/>
      <c r="B222" s="152"/>
      <c r="C222" s="155"/>
      <c r="D222" s="156">
        <v>2090</v>
      </c>
      <c r="E222" s="157"/>
      <c r="F222" s="157"/>
      <c r="G222" s="153"/>
      <c r="H222" s="153"/>
      <c r="I222" s="153"/>
      <c r="J222" s="1"/>
      <c r="K222" s="1"/>
    </row>
    <row r="223" spans="1:11" x14ac:dyDescent="0.25">
      <c r="A223" s="1"/>
      <c r="B223" s="152"/>
      <c r="C223" s="155"/>
      <c r="D223" s="156">
        <v>2091</v>
      </c>
      <c r="E223" s="157"/>
      <c r="F223" s="157"/>
      <c r="G223" s="153"/>
      <c r="H223" s="153"/>
      <c r="I223" s="153"/>
      <c r="J223" s="1"/>
      <c r="K223" s="1"/>
    </row>
    <row r="224" spans="1:11" x14ac:dyDescent="0.25">
      <c r="A224" s="1"/>
      <c r="B224" s="152"/>
      <c r="C224" s="155"/>
      <c r="D224" s="156">
        <v>2092</v>
      </c>
      <c r="E224" s="157"/>
      <c r="F224" s="157"/>
      <c r="G224" s="153"/>
      <c r="H224" s="153"/>
      <c r="I224" s="153"/>
      <c r="J224" s="1"/>
      <c r="K224" s="1"/>
    </row>
    <row r="225" spans="1:11" x14ac:dyDescent="0.25">
      <c r="A225" s="1"/>
      <c r="B225" s="152"/>
      <c r="C225" s="155"/>
      <c r="D225" s="156">
        <v>2093</v>
      </c>
      <c r="E225" s="157"/>
      <c r="F225" s="157"/>
      <c r="G225" s="153"/>
      <c r="H225" s="153"/>
      <c r="I225" s="153"/>
      <c r="J225" s="1"/>
      <c r="K225" s="1"/>
    </row>
    <row r="226" spans="1:11" x14ac:dyDescent="0.25">
      <c r="A226" s="1"/>
      <c r="B226" s="152"/>
      <c r="C226" s="155"/>
      <c r="D226" s="156">
        <v>2094</v>
      </c>
      <c r="E226" s="157"/>
      <c r="F226" s="157"/>
      <c r="G226" s="153"/>
      <c r="H226" s="153"/>
      <c r="I226" s="153"/>
      <c r="J226" s="1"/>
      <c r="K226" s="1"/>
    </row>
    <row r="227" spans="1:11" x14ac:dyDescent="0.25">
      <c r="A227" s="1"/>
      <c r="B227" s="152"/>
      <c r="C227" s="155"/>
      <c r="D227" s="156">
        <v>2095</v>
      </c>
      <c r="E227" s="157"/>
      <c r="F227" s="157"/>
      <c r="G227" s="153"/>
      <c r="H227" s="153"/>
      <c r="I227" s="153"/>
      <c r="J227" s="1"/>
      <c r="K227" s="1"/>
    </row>
    <row r="228" spans="1:11" x14ac:dyDescent="0.25">
      <c r="A228" s="1"/>
      <c r="B228" s="152"/>
      <c r="C228" s="155"/>
      <c r="D228" s="156">
        <v>2096</v>
      </c>
      <c r="E228" s="157"/>
      <c r="F228" s="157"/>
      <c r="G228" s="153"/>
      <c r="H228" s="153"/>
      <c r="I228" s="153"/>
      <c r="J228" s="1"/>
      <c r="K228" s="1"/>
    </row>
    <row r="229" spans="1:11" x14ac:dyDescent="0.25">
      <c r="A229" s="1"/>
      <c r="B229" s="152"/>
      <c r="C229" s="155"/>
      <c r="D229" s="156">
        <v>2097</v>
      </c>
      <c r="E229" s="157"/>
      <c r="F229" s="157"/>
      <c r="G229" s="153"/>
      <c r="H229" s="153"/>
      <c r="I229" s="153"/>
      <c r="J229" s="1"/>
      <c r="K229" s="1"/>
    </row>
    <row r="230" spans="1:11" x14ac:dyDescent="0.25">
      <c r="A230" s="1"/>
      <c r="B230" s="152"/>
      <c r="C230" s="155"/>
      <c r="D230" s="156">
        <v>2098</v>
      </c>
      <c r="E230" s="157"/>
      <c r="F230" s="157"/>
      <c r="G230" s="153"/>
      <c r="H230" s="153"/>
      <c r="I230" s="153"/>
      <c r="J230" s="1"/>
      <c r="K230" s="1"/>
    </row>
    <row r="231" spans="1:11" x14ac:dyDescent="0.25">
      <c r="A231" s="1"/>
      <c r="B231" s="152"/>
      <c r="C231" s="155"/>
      <c r="D231" s="156">
        <v>2099</v>
      </c>
      <c r="E231" s="157"/>
      <c r="F231" s="157"/>
      <c r="G231" s="153"/>
      <c r="H231" s="153"/>
      <c r="I231" s="153"/>
      <c r="J231" s="1"/>
      <c r="K231" s="1"/>
    </row>
    <row r="232" spans="1:11" x14ac:dyDescent="0.25">
      <c r="A232" s="1"/>
      <c r="B232" s="152"/>
      <c r="C232" s="155"/>
      <c r="D232" s="156">
        <v>2100</v>
      </c>
      <c r="E232" s="157"/>
      <c r="F232" s="157"/>
      <c r="G232" s="153"/>
      <c r="H232" s="153"/>
      <c r="I232" s="153"/>
      <c r="J232" s="1"/>
      <c r="K232" s="1"/>
    </row>
    <row r="233" spans="1:11" x14ac:dyDescent="0.25">
      <c r="A233" s="1"/>
      <c r="B233" s="152"/>
      <c r="C233" s="155"/>
      <c r="D233" s="156">
        <v>2101</v>
      </c>
      <c r="E233" s="157"/>
      <c r="F233" s="157"/>
      <c r="G233" s="153"/>
      <c r="H233" s="153"/>
      <c r="I233" s="153"/>
      <c r="J233" s="1"/>
      <c r="K233" s="1"/>
    </row>
    <row r="234" spans="1:11" x14ac:dyDescent="0.25">
      <c r="A234" s="1"/>
      <c r="B234" s="152"/>
      <c r="C234" s="155"/>
      <c r="D234" s="156">
        <v>2102</v>
      </c>
      <c r="E234" s="157"/>
      <c r="F234" s="157"/>
      <c r="G234" s="153"/>
      <c r="H234" s="153"/>
      <c r="I234" s="153"/>
      <c r="J234" s="1"/>
      <c r="K234" s="1"/>
    </row>
    <row r="235" spans="1:11" x14ac:dyDescent="0.25">
      <c r="A235" s="1"/>
      <c r="B235" s="152"/>
      <c r="C235" s="155"/>
      <c r="D235" s="156">
        <v>2103</v>
      </c>
      <c r="E235" s="157"/>
      <c r="F235" s="157"/>
      <c r="G235" s="153"/>
      <c r="H235" s="153"/>
      <c r="I235" s="153"/>
      <c r="J235" s="1"/>
      <c r="K235" s="1"/>
    </row>
    <row r="236" spans="1:11" x14ac:dyDescent="0.25">
      <c r="A236" s="1"/>
      <c r="B236" s="152"/>
      <c r="C236" s="155"/>
      <c r="D236" s="156">
        <v>2104</v>
      </c>
      <c r="E236" s="157"/>
      <c r="F236" s="157"/>
      <c r="G236" s="153"/>
      <c r="H236" s="153"/>
      <c r="I236" s="153"/>
      <c r="J236" s="1"/>
      <c r="K236" s="1"/>
    </row>
    <row r="237" spans="1:11" x14ac:dyDescent="0.25">
      <c r="A237" s="1"/>
      <c r="B237" s="152"/>
      <c r="C237" s="155"/>
      <c r="D237" s="156">
        <v>2105</v>
      </c>
      <c r="E237" s="157"/>
      <c r="F237" s="157"/>
      <c r="G237" s="153"/>
      <c r="H237" s="153"/>
      <c r="I237" s="153"/>
      <c r="J237" s="1"/>
      <c r="K237" s="1"/>
    </row>
    <row r="238" spans="1:11" x14ac:dyDescent="0.25">
      <c r="A238" s="1"/>
      <c r="B238" s="152"/>
      <c r="C238" s="155"/>
      <c r="D238" s="156">
        <v>2106</v>
      </c>
      <c r="E238" s="157"/>
      <c r="F238" s="157"/>
      <c r="G238" s="153"/>
      <c r="H238" s="153"/>
      <c r="I238" s="153"/>
      <c r="J238" s="1"/>
      <c r="K238" s="1"/>
    </row>
    <row r="239" spans="1:11" x14ac:dyDescent="0.25">
      <c r="A239" s="1"/>
      <c r="B239" s="152"/>
      <c r="C239" s="155"/>
      <c r="D239" s="156">
        <v>2107</v>
      </c>
      <c r="E239" s="157"/>
      <c r="F239" s="157"/>
      <c r="G239" s="153"/>
      <c r="H239" s="153"/>
      <c r="I239" s="153"/>
      <c r="J239" s="1"/>
      <c r="K239" s="1"/>
    </row>
    <row r="240" spans="1:11" x14ac:dyDescent="0.25">
      <c r="A240" s="1"/>
      <c r="B240" s="152"/>
      <c r="C240" s="155"/>
      <c r="D240" s="156">
        <v>2108</v>
      </c>
      <c r="E240" s="157"/>
      <c r="F240" s="157"/>
      <c r="G240" s="153"/>
      <c r="H240" s="153"/>
      <c r="I240" s="153"/>
      <c r="J240" s="1"/>
      <c r="K240" s="1"/>
    </row>
    <row r="241" spans="1:11" x14ac:dyDescent="0.25">
      <c r="A241" s="1"/>
      <c r="B241" s="152"/>
      <c r="C241" s="155"/>
      <c r="D241" s="156">
        <v>2109</v>
      </c>
      <c r="E241" s="157"/>
      <c r="F241" s="157"/>
      <c r="G241" s="153"/>
      <c r="H241" s="153"/>
      <c r="I241" s="153"/>
      <c r="J241" s="1"/>
      <c r="K241" s="1"/>
    </row>
    <row r="242" spans="1:11" x14ac:dyDescent="0.25">
      <c r="A242" s="1"/>
      <c r="B242" s="152"/>
      <c r="C242" s="155"/>
      <c r="D242" s="156">
        <v>2110</v>
      </c>
      <c r="E242" s="157"/>
      <c r="F242" s="157"/>
      <c r="G242" s="153"/>
      <c r="H242" s="153"/>
      <c r="I242" s="153"/>
      <c r="J242" s="1"/>
      <c r="K242" s="1"/>
    </row>
    <row r="243" spans="1:11" x14ac:dyDescent="0.25">
      <c r="A243" s="1"/>
      <c r="B243" s="152"/>
      <c r="C243" s="155"/>
      <c r="D243" s="156">
        <v>2111</v>
      </c>
      <c r="E243" s="157"/>
      <c r="F243" s="157"/>
      <c r="G243" s="153"/>
      <c r="H243" s="153"/>
      <c r="I243" s="153"/>
      <c r="J243" s="1"/>
      <c r="K243" s="1"/>
    </row>
    <row r="244" spans="1:11" x14ac:dyDescent="0.25">
      <c r="A244" s="1"/>
      <c r="B244" s="152"/>
      <c r="C244" s="155"/>
      <c r="D244" s="156">
        <v>2112</v>
      </c>
      <c r="E244" s="157"/>
      <c r="F244" s="157"/>
      <c r="G244" s="153"/>
      <c r="H244" s="153"/>
      <c r="I244" s="153"/>
      <c r="J244" s="1"/>
      <c r="K244" s="1"/>
    </row>
    <row r="245" spans="1:11" x14ac:dyDescent="0.25">
      <c r="A245" s="1"/>
      <c r="B245" s="152"/>
      <c r="C245" s="155"/>
      <c r="D245" s="156">
        <v>2113</v>
      </c>
      <c r="E245" s="157"/>
      <c r="F245" s="157"/>
      <c r="G245" s="153"/>
      <c r="H245" s="153"/>
      <c r="I245" s="153"/>
      <c r="J245" s="1"/>
      <c r="K245" s="1"/>
    </row>
    <row r="246" spans="1:11" x14ac:dyDescent="0.25">
      <c r="A246" s="1"/>
      <c r="B246" s="152"/>
      <c r="C246" s="155"/>
      <c r="D246" s="156">
        <v>2114</v>
      </c>
      <c r="E246" s="157"/>
      <c r="F246" s="157"/>
      <c r="G246" s="153"/>
      <c r="H246" s="153"/>
      <c r="I246" s="153"/>
      <c r="J246" s="1"/>
      <c r="K246" s="1"/>
    </row>
    <row r="247" spans="1:11" x14ac:dyDescent="0.25">
      <c r="A247" s="1"/>
      <c r="B247" s="152"/>
      <c r="C247" s="155"/>
      <c r="D247" s="156">
        <v>2115</v>
      </c>
      <c r="E247" s="157"/>
      <c r="F247" s="157"/>
      <c r="G247" s="153"/>
      <c r="H247" s="153"/>
      <c r="I247" s="153"/>
      <c r="J247" s="1"/>
      <c r="K247" s="1"/>
    </row>
    <row r="248" spans="1:11" x14ac:dyDescent="0.25">
      <c r="A248" s="1"/>
      <c r="B248" s="152"/>
      <c r="C248" s="155"/>
      <c r="D248" s="156">
        <v>2116</v>
      </c>
      <c r="E248" s="157"/>
      <c r="F248" s="157"/>
      <c r="G248" s="153"/>
      <c r="H248" s="153"/>
      <c r="I248" s="153"/>
      <c r="J248" s="1"/>
      <c r="K248" s="1"/>
    </row>
    <row r="249" spans="1:11" x14ac:dyDescent="0.25">
      <c r="A249" s="1"/>
      <c r="B249" s="152"/>
      <c r="C249" s="155"/>
      <c r="D249" s="156">
        <v>2117</v>
      </c>
      <c r="E249" s="157"/>
      <c r="F249" s="157"/>
      <c r="G249" s="153"/>
      <c r="H249" s="153"/>
      <c r="I249" s="153"/>
      <c r="J249" s="1"/>
      <c r="K249" s="1"/>
    </row>
    <row r="250" spans="1:11" x14ac:dyDescent="0.25">
      <c r="A250" s="1"/>
      <c r="B250" s="152"/>
      <c r="C250" s="155"/>
      <c r="D250" s="156">
        <v>2118</v>
      </c>
      <c r="E250" s="157"/>
      <c r="F250" s="157"/>
      <c r="G250" s="153"/>
      <c r="H250" s="153"/>
      <c r="I250" s="153"/>
      <c r="J250" s="1"/>
      <c r="K250" s="1"/>
    </row>
    <row r="251" spans="1:11" x14ac:dyDescent="0.25">
      <c r="A251" s="1"/>
      <c r="B251" s="152"/>
      <c r="C251" s="155"/>
      <c r="D251" s="156">
        <v>2119</v>
      </c>
      <c r="E251" s="157"/>
      <c r="F251" s="157"/>
      <c r="G251" s="153"/>
      <c r="H251" s="153"/>
      <c r="I251" s="153"/>
      <c r="J251" s="1"/>
      <c r="K251" s="1"/>
    </row>
    <row r="252" spans="1:11" x14ac:dyDescent="0.25">
      <c r="A252" s="1"/>
      <c r="B252" s="152"/>
      <c r="C252" s="155"/>
      <c r="D252" s="156">
        <v>2120</v>
      </c>
      <c r="E252" s="157"/>
      <c r="F252" s="157"/>
      <c r="G252" s="153"/>
      <c r="H252" s="153"/>
      <c r="I252" s="153"/>
      <c r="J252" s="1"/>
      <c r="K252" s="1"/>
    </row>
    <row r="253" spans="1:11" x14ac:dyDescent="0.25">
      <c r="A253" s="1"/>
      <c r="B253" s="152"/>
      <c r="C253" s="155"/>
      <c r="D253" s="156">
        <v>2121</v>
      </c>
      <c r="E253" s="157"/>
      <c r="F253" s="157"/>
      <c r="G253" s="153"/>
      <c r="H253" s="153"/>
      <c r="I253" s="153"/>
      <c r="J253" s="1"/>
      <c r="K253" s="1"/>
    </row>
    <row r="254" spans="1:11" x14ac:dyDescent="0.25">
      <c r="A254" s="1"/>
      <c r="B254" s="152"/>
      <c r="C254" s="155"/>
      <c r="D254" s="156">
        <v>2122</v>
      </c>
      <c r="E254" s="157"/>
      <c r="F254" s="157"/>
      <c r="G254" s="153"/>
      <c r="H254" s="153"/>
      <c r="I254" s="153"/>
      <c r="J254" s="1"/>
      <c r="K254" s="1"/>
    </row>
    <row r="255" spans="1:11" x14ac:dyDescent="0.25">
      <c r="A255" s="1"/>
      <c r="B255" s="152"/>
      <c r="C255" s="155"/>
      <c r="D255" s="156">
        <v>2123</v>
      </c>
      <c r="E255" s="157"/>
      <c r="F255" s="157"/>
      <c r="G255" s="153"/>
      <c r="H255" s="153"/>
      <c r="I255" s="153"/>
      <c r="J255" s="1"/>
      <c r="K255" s="1"/>
    </row>
    <row r="256" spans="1:11" x14ac:dyDescent="0.25">
      <c r="A256" s="1"/>
      <c r="B256" s="152"/>
      <c r="C256" s="155"/>
      <c r="D256" s="156">
        <v>2124</v>
      </c>
      <c r="E256" s="157"/>
      <c r="F256" s="157"/>
      <c r="G256" s="153"/>
      <c r="H256" s="153"/>
      <c r="I256" s="153"/>
      <c r="J256" s="1"/>
      <c r="K256" s="1"/>
    </row>
    <row r="257" spans="1:11" x14ac:dyDescent="0.25">
      <c r="A257" s="1"/>
      <c r="B257" s="152"/>
      <c r="C257" s="155"/>
      <c r="D257" s="156">
        <v>2125</v>
      </c>
      <c r="E257" s="157"/>
      <c r="F257" s="157"/>
      <c r="G257" s="153"/>
      <c r="H257" s="153"/>
      <c r="I257" s="153"/>
      <c r="J257" s="1"/>
      <c r="K257" s="1"/>
    </row>
    <row r="258" spans="1:11" x14ac:dyDescent="0.25">
      <c r="A258" s="1"/>
      <c r="B258" s="152"/>
      <c r="C258" s="155"/>
      <c r="D258" s="156">
        <v>2126</v>
      </c>
      <c r="E258" s="157"/>
      <c r="F258" s="157"/>
      <c r="G258" s="153"/>
      <c r="H258" s="153"/>
      <c r="I258" s="153"/>
      <c r="J258" s="1"/>
      <c r="K258" s="1"/>
    </row>
    <row r="259" spans="1:11" x14ac:dyDescent="0.25">
      <c r="A259" s="1"/>
      <c r="B259" s="152"/>
      <c r="C259" s="155"/>
      <c r="D259" s="156">
        <v>2127</v>
      </c>
      <c r="E259" s="157"/>
      <c r="F259" s="157"/>
      <c r="G259" s="153"/>
      <c r="H259" s="153"/>
      <c r="I259" s="153"/>
      <c r="J259" s="1"/>
      <c r="K259" s="1"/>
    </row>
    <row r="260" spans="1:11" x14ac:dyDescent="0.25">
      <c r="A260" s="1"/>
      <c r="B260" s="152"/>
      <c r="C260" s="155"/>
      <c r="D260" s="156">
        <v>2128</v>
      </c>
      <c r="E260" s="157"/>
      <c r="F260" s="157"/>
      <c r="G260" s="153"/>
      <c r="H260" s="153"/>
      <c r="I260" s="153"/>
      <c r="J260" s="1"/>
      <c r="K260" s="1"/>
    </row>
    <row r="261" spans="1:11" ht="15" customHeight="1" x14ac:dyDescent="0.25">
      <c r="B261" s="154"/>
      <c r="C261" s="154"/>
      <c r="D261" s="154"/>
      <c r="E261" s="154"/>
      <c r="F261" s="154"/>
      <c r="G261" s="154"/>
      <c r="H261" s="154"/>
      <c r="I261" s="154"/>
    </row>
  </sheetData>
  <sheetProtection password="CC10" sheet="1" objects="1" scenarios="1"/>
  <mergeCells count="14">
    <mergeCell ref="C28:C30"/>
    <mergeCell ref="H31:J31"/>
    <mergeCell ref="E19:I19"/>
    <mergeCell ref="E21:I21"/>
    <mergeCell ref="E23:F23"/>
    <mergeCell ref="H23:I23"/>
    <mergeCell ref="E24:F24"/>
    <mergeCell ref="E17:I17"/>
    <mergeCell ref="B2:J5"/>
    <mergeCell ref="B7:J7"/>
    <mergeCell ref="E9:I9"/>
    <mergeCell ref="E11:I11"/>
    <mergeCell ref="E15:I15"/>
    <mergeCell ref="E13:I13"/>
  </mergeCells>
  <dataValidations count="3">
    <dataValidation type="list" allowBlank="1" showErrorMessage="1" sqref="G28 G25" xr:uid="{00000000-0002-0000-0000-000000000000}">
      <formula1>$C$34:$C$44</formula1>
    </dataValidation>
    <dataValidation type="list" allowBlank="1" showErrorMessage="1" sqref="E28 E25" xr:uid="{00000000-0002-0000-0000-000001000000}">
      <formula1>$B$34:$B$62</formula1>
    </dataValidation>
    <dataValidation type="list" allowBlank="1" showErrorMessage="1" sqref="I25 I28" xr:uid="{00000000-0002-0000-0000-000002000000}">
      <formula1>$D$137:$D$182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BY413"/>
  <sheetViews>
    <sheetView tabSelected="1"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E2" sqref="E2:G2"/>
    </sheetView>
  </sheetViews>
  <sheetFormatPr defaultColWidth="17.28515625" defaultRowHeight="15" customHeight="1" x14ac:dyDescent="0.25"/>
  <cols>
    <col min="1" max="1" width="2.5703125" customWidth="1"/>
    <col min="2" max="4" width="7.7109375" customWidth="1"/>
    <col min="5" max="5" width="2.85546875" customWidth="1"/>
    <col min="6" max="6" width="4.28515625" customWidth="1"/>
    <col min="7" max="7" width="4" customWidth="1"/>
    <col min="8" max="8" width="4.28515625" customWidth="1"/>
    <col min="9" max="9" width="7.7109375" customWidth="1"/>
    <col min="10" max="10" width="6.85546875" customWidth="1"/>
    <col min="11" max="11" width="8" customWidth="1"/>
    <col min="12" max="12" width="8.42578125" customWidth="1"/>
    <col min="13" max="13" width="7.140625" customWidth="1"/>
    <col min="14" max="14" width="4.7109375" customWidth="1"/>
    <col min="15" max="15" width="7.140625" customWidth="1"/>
    <col min="16" max="16" width="7.42578125" customWidth="1"/>
    <col min="17" max="17" width="7.140625" customWidth="1"/>
    <col min="18" max="18" width="6.7109375" customWidth="1"/>
    <col min="19" max="19" width="4.5703125" customWidth="1"/>
    <col min="20" max="21" width="7.42578125" customWidth="1"/>
    <col min="22" max="22" width="2" customWidth="1"/>
    <col min="23" max="23" width="11.7109375" customWidth="1"/>
    <col min="24" max="24" width="12.5703125" customWidth="1"/>
    <col min="25" max="25" width="12.140625" customWidth="1"/>
    <col min="26" max="26" width="10.5703125" customWidth="1"/>
    <col min="27" max="27" width="12.42578125" customWidth="1"/>
    <col min="28" max="28" width="9.28515625" customWidth="1"/>
    <col min="29" max="29" width="9.140625" customWidth="1"/>
    <col min="30" max="33" width="9.28515625" customWidth="1"/>
    <col min="34" max="50" width="9.140625" customWidth="1"/>
    <col min="51" max="51" width="9.28515625" customWidth="1"/>
    <col min="52" max="62" width="9.140625" customWidth="1"/>
    <col min="63" max="63" width="10.28515625" customWidth="1"/>
    <col min="64" max="72" width="9.140625" customWidth="1"/>
    <col min="73" max="73" width="9.42578125" customWidth="1"/>
    <col min="74" max="76" width="9.140625" customWidth="1"/>
  </cols>
  <sheetData>
    <row r="1" spans="1:76" ht="4.5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6"/>
      <c r="W1" s="6"/>
      <c r="X1" s="6"/>
      <c r="Y1" s="6"/>
      <c r="Z1" s="6"/>
      <c r="AA1" s="6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6"/>
      <c r="BS1" s="6"/>
      <c r="BT1" s="6"/>
      <c r="BU1" s="6"/>
      <c r="BV1" s="6"/>
      <c r="BW1" s="6"/>
      <c r="BX1" s="6"/>
    </row>
    <row r="2" spans="1:76" ht="11.25" customHeight="1" x14ac:dyDescent="0.25">
      <c r="A2" s="179" t="s">
        <v>334</v>
      </c>
      <c r="B2" s="180"/>
      <c r="C2" s="10"/>
      <c r="D2" s="11" t="s">
        <v>1</v>
      </c>
      <c r="E2" s="182" t="s">
        <v>34</v>
      </c>
      <c r="F2" s="183"/>
      <c r="G2" s="184"/>
      <c r="H2" s="16"/>
      <c r="I2" s="193" t="s">
        <v>11</v>
      </c>
      <c r="J2" s="180"/>
      <c r="K2" s="189"/>
      <c r="L2" s="183"/>
      <c r="M2" s="183"/>
      <c r="N2" s="184"/>
      <c r="O2" s="21"/>
      <c r="P2" s="25"/>
      <c r="Q2" s="25"/>
      <c r="R2" s="25"/>
      <c r="S2" s="27" t="str">
        <f>CONCATENATE("Total gross income in ",E2,":")</f>
        <v>Total gross income in April:</v>
      </c>
      <c r="T2" s="194">
        <f>SUM(T9:T161)</f>
        <v>0</v>
      </c>
      <c r="U2" s="195"/>
      <c r="V2" s="6"/>
      <c r="W2" s="28"/>
      <c r="X2" s="28"/>
      <c r="Y2" s="28"/>
      <c r="Z2" s="28"/>
      <c r="AA2" s="28"/>
      <c r="AB2" s="28"/>
      <c r="AC2" s="28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6"/>
      <c r="BS2" s="6"/>
      <c r="BT2" s="6"/>
      <c r="BU2" s="6"/>
      <c r="BV2" s="6"/>
      <c r="BW2" s="6"/>
      <c r="BX2" s="6"/>
    </row>
    <row r="3" spans="1:76" ht="11.25" customHeight="1" x14ac:dyDescent="0.25">
      <c r="A3" s="181"/>
      <c r="B3" s="180"/>
      <c r="C3" s="113"/>
      <c r="D3" s="16"/>
      <c r="E3" s="35"/>
      <c r="F3" s="36"/>
      <c r="G3" s="36"/>
      <c r="H3" s="10"/>
      <c r="I3" s="11"/>
      <c r="J3" s="10"/>
      <c r="K3" s="11"/>
      <c r="L3" s="16"/>
      <c r="M3" s="16"/>
      <c r="N3" s="16"/>
      <c r="O3" s="21"/>
      <c r="P3" s="25"/>
      <c r="Q3" s="25"/>
      <c r="R3" s="25"/>
      <c r="S3" s="27" t="str">
        <f>CONCATENATE("Total withheld taxes in ",E2,":")</f>
        <v>Total withheld taxes in April:</v>
      </c>
      <c r="T3" s="194">
        <f>SUM(U9:U161)</f>
        <v>0</v>
      </c>
      <c r="U3" s="195"/>
      <c r="V3" s="6"/>
      <c r="W3" s="40"/>
      <c r="X3" s="6"/>
      <c r="Y3" s="41"/>
      <c r="Z3" s="6"/>
      <c r="AA3" s="6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6"/>
      <c r="BS3" s="6"/>
      <c r="BT3" s="6"/>
      <c r="BU3" s="6"/>
      <c r="BV3" s="6"/>
      <c r="BW3" s="6"/>
      <c r="BX3" s="6"/>
    </row>
    <row r="4" spans="1:76" ht="11.25" customHeight="1" x14ac:dyDescent="0.25">
      <c r="A4" s="181"/>
      <c r="B4" s="180"/>
      <c r="C4" s="10"/>
      <c r="D4" s="11" t="s">
        <v>23</v>
      </c>
      <c r="E4" s="114"/>
      <c r="F4" s="6">
        <v>2026</v>
      </c>
      <c r="G4" s="6"/>
      <c r="H4" s="16"/>
      <c r="I4" s="190" t="s">
        <v>24</v>
      </c>
      <c r="J4" s="180"/>
      <c r="K4" s="189"/>
      <c r="L4" s="183"/>
      <c r="M4" s="183"/>
      <c r="N4" s="184"/>
      <c r="O4" s="21"/>
      <c r="P4" s="25"/>
      <c r="Q4" s="25"/>
      <c r="R4" s="25"/>
      <c r="S4" s="27" t="str">
        <f>CONCATENATE("Total AMA in ",E2,":")</f>
        <v>Total AMA in April:</v>
      </c>
      <c r="T4" s="194">
        <f>ROUNDUP(SUM(AA9:AA161)*0.019,0)</f>
        <v>0</v>
      </c>
      <c r="U4" s="195"/>
      <c r="V4" s="6"/>
      <c r="W4" s="6"/>
      <c r="X4" s="6"/>
      <c r="Y4" s="6"/>
      <c r="Z4" s="6"/>
      <c r="AA4" s="6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6"/>
      <c r="BT4" s="6"/>
      <c r="BU4" s="6"/>
      <c r="BV4" s="6"/>
      <c r="BW4" s="6"/>
      <c r="BX4" s="6"/>
    </row>
    <row r="5" spans="1:76" ht="4.5" customHeight="1" x14ac:dyDescent="0.25">
      <c r="A5" s="51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5"/>
      <c r="P5" s="55"/>
      <c r="Q5" s="55"/>
      <c r="R5" s="55"/>
      <c r="S5" s="16"/>
      <c r="T5" s="16"/>
      <c r="U5" s="58"/>
      <c r="V5" s="6"/>
      <c r="W5" s="6"/>
      <c r="X5" s="6"/>
      <c r="Y5" s="6"/>
      <c r="Z5" s="6"/>
      <c r="AA5" s="6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6"/>
      <c r="BT5" s="6"/>
      <c r="BU5" s="6"/>
      <c r="BV5" s="6"/>
      <c r="BW5" s="6"/>
      <c r="BX5" s="6"/>
    </row>
    <row r="6" spans="1:76" ht="11.25" customHeight="1" x14ac:dyDescent="0.25">
      <c r="A6" s="59"/>
      <c r="B6" s="60" t="str">
        <f>"(6)"</f>
        <v>(6)</v>
      </c>
      <c r="C6" s="60" t="str">
        <f>"(7)"</f>
        <v>(7)</v>
      </c>
      <c r="D6" s="60" t="str">
        <f>"(8)"</f>
        <v>(8)</v>
      </c>
      <c r="E6" s="191" t="str">
        <f>"(9)"</f>
        <v>(9)</v>
      </c>
      <c r="F6" s="192"/>
      <c r="G6" s="192"/>
      <c r="H6" s="192"/>
      <c r="I6" s="60" t="str">
        <f>"(10)"</f>
        <v>(10)</v>
      </c>
      <c r="J6" s="60" t="str">
        <f>"(11)"</f>
        <v>(11)</v>
      </c>
      <c r="K6" s="60" t="str">
        <f>"(12)"</f>
        <v>(12)</v>
      </c>
      <c r="L6" s="60" t="str">
        <f>"(13)"</f>
        <v>(13)</v>
      </c>
      <c r="M6" s="60" t="str">
        <f>"(14)"</f>
        <v>(14)</v>
      </c>
      <c r="N6" s="60" t="str">
        <f>"(15)"</f>
        <v>(15)</v>
      </c>
      <c r="O6" s="60" t="str">
        <f>"(16)"</f>
        <v>(16)</v>
      </c>
      <c r="P6" s="60" t="str">
        <f>"(17)"</f>
        <v>(17)</v>
      </c>
      <c r="Q6" s="60" t="str">
        <f>"(18)"</f>
        <v>(18)</v>
      </c>
      <c r="R6" s="60" t="str">
        <f>"(19)"</f>
        <v>(19)</v>
      </c>
      <c r="S6" s="68" t="str">
        <f>"(20)"</f>
        <v>(20)</v>
      </c>
      <c r="T6" s="68"/>
      <c r="U6" s="69"/>
      <c r="V6" s="6"/>
      <c r="W6" s="6"/>
      <c r="X6" s="6"/>
      <c r="Y6" s="6"/>
      <c r="Z6" s="6"/>
      <c r="AA6" s="6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6"/>
      <c r="BT6" s="6"/>
      <c r="BU6" s="6"/>
      <c r="BV6" s="6"/>
      <c r="BW6" s="6"/>
      <c r="BX6" s="6"/>
    </row>
    <row r="7" spans="1:76" ht="33.75" customHeight="1" x14ac:dyDescent="0.25">
      <c r="A7" s="187"/>
      <c r="B7" s="185" t="s">
        <v>43</v>
      </c>
      <c r="C7" s="185" t="s">
        <v>44</v>
      </c>
      <c r="D7" s="185" t="s">
        <v>45</v>
      </c>
      <c r="E7" s="185" t="s">
        <v>46</v>
      </c>
      <c r="F7" s="180"/>
      <c r="G7" s="180"/>
      <c r="H7" s="180"/>
      <c r="I7" s="185" t="s">
        <v>47</v>
      </c>
      <c r="J7" s="185" t="s">
        <v>48</v>
      </c>
      <c r="K7" s="185" t="str">
        <f>CONCATENATE("Allowance according to tax card in ",E2)</f>
        <v>Allowance according to tax card in April</v>
      </c>
      <c r="L7" s="185" t="s">
        <v>49</v>
      </c>
      <c r="M7" s="185" t="str">
        <f>CONCATENATE("Taxable days in ",E2)</f>
        <v>Taxable days in April</v>
      </c>
      <c r="N7" s="185" t="s">
        <v>50</v>
      </c>
      <c r="O7" s="185" t="str">
        <f>CONCATENATE("Days with food/acc. in ",$E$2)</f>
        <v>Days with food/acc. in April</v>
      </c>
      <c r="P7" s="185" t="str">
        <f>CONCATENATE("Value of benefits in ",$E$2,", DKK")</f>
        <v>Value of benefits in April, DKK</v>
      </c>
      <c r="Q7" s="185" t="str">
        <f>CONCATENATE("Salary in ",$E$2)</f>
        <v>Salary in April</v>
      </c>
      <c r="R7" s="185" t="s">
        <v>51</v>
      </c>
      <c r="S7" s="185" t="s">
        <v>52</v>
      </c>
      <c r="T7" s="185" t="str">
        <f>CONCATENATE("Gross  income in ",$E$2,", DKK")</f>
        <v>Gross  income in April, DKK</v>
      </c>
      <c r="U7" s="196" t="str">
        <f>CONCATENATE("Withheld tax in ",$E$2,", DKK")</f>
        <v>Withheld tax in April, DKK</v>
      </c>
      <c r="V7" s="74"/>
      <c r="W7" s="76" t="s">
        <v>53</v>
      </c>
      <c r="X7" s="77" t="str">
        <f>CONCATENATE("Allowance in ",$E$2,", DKK")</f>
        <v>Allowance in April, DKK</v>
      </c>
      <c r="Y7" s="77" t="str">
        <f>CONCATENATE("Value of food/acc. in ",$E$2,", DKK")</f>
        <v>Value of food/acc. in April, DKK</v>
      </c>
      <c r="Z7" s="77" t="str">
        <f>CONCATENATE("Salary in ",$E$2,", DKK")</f>
        <v>Salary in April, DKK</v>
      </c>
      <c r="AA7" s="78" t="str">
        <f>CONCATENATE("Gross salary in ",$E$2,", DKK")</f>
        <v>Gross salary in April, DKK</v>
      </c>
      <c r="AB7" s="6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6"/>
      <c r="BT7" s="6"/>
      <c r="BU7" s="6"/>
      <c r="BV7" s="6"/>
      <c r="BW7" s="6"/>
      <c r="BX7" s="6"/>
    </row>
    <row r="8" spans="1:76" ht="15.75" customHeight="1" x14ac:dyDescent="0.25">
      <c r="A8" s="188"/>
      <c r="B8" s="186"/>
      <c r="C8" s="186"/>
      <c r="D8" s="186"/>
      <c r="E8" s="80" t="s">
        <v>28</v>
      </c>
      <c r="F8" s="80" t="s">
        <v>30</v>
      </c>
      <c r="G8" s="80" t="s">
        <v>31</v>
      </c>
      <c r="H8" s="81" t="s">
        <v>54</v>
      </c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97"/>
      <c r="V8" s="6"/>
      <c r="W8" s="82"/>
      <c r="X8" s="83">
        <f t="shared" ref="X8:Z8" si="0">SUM(X9:X161)</f>
        <v>0</v>
      </c>
      <c r="Y8" s="83">
        <f>SUM(Y9:Y161)</f>
        <v>0</v>
      </c>
      <c r="Z8" s="89">
        <f t="shared" si="0"/>
        <v>0</v>
      </c>
      <c r="AA8" s="84">
        <f>SUM(AA9:AA161)</f>
        <v>0</v>
      </c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47"/>
      <c r="BS8" s="6"/>
      <c r="BT8" s="6"/>
      <c r="BU8" s="6"/>
      <c r="BV8" s="6"/>
      <c r="BW8" s="6"/>
      <c r="BX8" s="6"/>
    </row>
    <row r="9" spans="1:76" ht="22.5" customHeight="1" x14ac:dyDescent="0.25">
      <c r="A9" s="85">
        <v>1</v>
      </c>
      <c r="B9" s="109"/>
      <c r="C9" s="110"/>
      <c r="D9" s="110" t="s">
        <v>55</v>
      </c>
      <c r="E9" s="110"/>
      <c r="F9" s="110"/>
      <c r="G9" s="110"/>
      <c r="H9" s="110"/>
      <c r="I9" s="110" t="s">
        <v>55</v>
      </c>
      <c r="J9" s="110" t="s">
        <v>350</v>
      </c>
      <c r="K9" s="115"/>
      <c r="L9" s="110" t="s">
        <v>57</v>
      </c>
      <c r="M9" s="110"/>
      <c r="N9" s="110" t="s">
        <v>58</v>
      </c>
      <c r="O9" s="110"/>
      <c r="P9" s="115"/>
      <c r="Q9" s="115"/>
      <c r="R9" s="110" t="s">
        <v>97</v>
      </c>
      <c r="S9" s="110" t="s">
        <v>60</v>
      </c>
      <c r="T9" s="86"/>
      <c r="U9" s="87">
        <f t="shared" ref="U9:U161" si="1">IF(M9&lt;0,-1,1)*ROUNDUP(MAX(IF(L9="Gross Tax",ABS(T9)*W9,(ABS(T9)-ABS(X9))*W9),0),0)</f>
        <v>0</v>
      </c>
      <c r="V9" s="74"/>
      <c r="W9" s="88">
        <f t="shared" ref="W9:W40" si="2">VLOOKUP(L9,$G$215:$H$220,2,FALSE)</f>
        <v>0.35</v>
      </c>
      <c r="X9" s="89">
        <f t="shared" ref="X9:X40" si="3">IF(M9&lt;0,-1,1)*IF(J9="full",K9,IF(L9="Gross Tax",0,$K$210*ABS(M9)))</f>
        <v>0</v>
      </c>
      <c r="Y9" s="89">
        <f>IF(M9&lt;0,-1,1)*ROUNDDOWN(VLOOKUP(N9,$G$210:$K$213,5,FALSE)*ABS(O9),0)</f>
        <v>0</v>
      </c>
      <c r="Z9" s="92">
        <f t="shared" ref="Z9:Z40" si="4">IF(M9&lt;0,-1,1)*(VLOOKUP(R9,$A$202:$BU$205,VLOOKUP($E$2,$A$208:$B$219,2,FALSE)+1,FALSE)/100*ABS(Q9))</f>
        <v>0</v>
      </c>
      <c r="AA9" s="90">
        <f>IF(M9&lt;0,-1,1)*(ABS(T9)-ABS(Y9)-ABS(P9))</f>
        <v>0</v>
      </c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47"/>
      <c r="BS9" s="6"/>
      <c r="BT9" s="6"/>
      <c r="BU9" s="6"/>
      <c r="BV9" s="6"/>
      <c r="BW9" s="6"/>
      <c r="BX9" s="6"/>
    </row>
    <row r="10" spans="1:76" ht="22.5" customHeight="1" x14ac:dyDescent="0.25">
      <c r="A10" s="85">
        <v>2</v>
      </c>
      <c r="B10" s="109"/>
      <c r="C10" s="110"/>
      <c r="D10" s="110" t="s">
        <v>55</v>
      </c>
      <c r="E10" s="110"/>
      <c r="F10" s="110"/>
      <c r="G10" s="110"/>
      <c r="H10" s="110"/>
      <c r="I10" s="110" t="s">
        <v>55</v>
      </c>
      <c r="J10" s="110" t="s">
        <v>56</v>
      </c>
      <c r="K10" s="115"/>
      <c r="L10" s="110" t="s">
        <v>57</v>
      </c>
      <c r="M10" s="110"/>
      <c r="N10" s="110" t="s">
        <v>61</v>
      </c>
      <c r="O10" s="110"/>
      <c r="P10" s="115"/>
      <c r="Q10" s="115"/>
      <c r="R10" s="110" t="s">
        <v>59</v>
      </c>
      <c r="S10" s="110" t="s">
        <v>60</v>
      </c>
      <c r="T10" s="86">
        <f t="shared" ref="T10:T161" si="5">IF(M10&lt;0,-1,1)*ROUNDDOWN(MAX(IF(S10="Net",(ABS(Z10)-ABS(X10))/(1-W10)+ABS(X10)+ABS(Y10)+ABS(P10),ABS(Z10)+ABS(Y10)+ABS(P10)),0),0)</f>
        <v>0</v>
      </c>
      <c r="U10" s="87">
        <f t="shared" si="1"/>
        <v>0</v>
      </c>
      <c r="V10" s="74"/>
      <c r="W10" s="91">
        <f t="shared" si="2"/>
        <v>0.35</v>
      </c>
      <c r="X10" s="92">
        <f>IF(M10&lt;0,-1,1)*IF(J10="full",K10,IF(L10="Gross Tax",0,$K$210*ABS(M10)))</f>
        <v>0</v>
      </c>
      <c r="Y10" s="92">
        <f t="shared" ref="Y10:Y73" si="6">IF(M10&lt;0,-1,1)*ROUNDDOWN(VLOOKUP(N10,$G$210:$K$213,5,FALSE)*ABS(O10),0)</f>
        <v>0</v>
      </c>
      <c r="Z10" s="92">
        <f t="shared" si="4"/>
        <v>0</v>
      </c>
      <c r="AA10" s="90">
        <f t="shared" ref="AA10:AA161" si="7">IF(M10&lt;0,-1,1)*(ABS(T10)-ABS(Y10)-ABS(P10))</f>
        <v>0</v>
      </c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47"/>
      <c r="BS10" s="6"/>
      <c r="BT10" s="6"/>
      <c r="BU10" s="6"/>
      <c r="BV10" s="6"/>
      <c r="BW10" s="6"/>
      <c r="BX10" s="6"/>
    </row>
    <row r="11" spans="1:76" ht="22.5" customHeight="1" x14ac:dyDescent="0.25">
      <c r="A11" s="85">
        <v>3</v>
      </c>
      <c r="B11" s="109"/>
      <c r="C11" s="110"/>
      <c r="D11" s="110" t="s">
        <v>55</v>
      </c>
      <c r="E11" s="110"/>
      <c r="F11" s="110"/>
      <c r="G11" s="110"/>
      <c r="H11" s="110"/>
      <c r="I11" s="110" t="s">
        <v>55</v>
      </c>
      <c r="J11" s="110" t="s">
        <v>56</v>
      </c>
      <c r="K11" s="115"/>
      <c r="L11" s="110" t="s">
        <v>57</v>
      </c>
      <c r="M11" s="110"/>
      <c r="N11" s="110" t="s">
        <v>61</v>
      </c>
      <c r="O11" s="110"/>
      <c r="P11" s="115"/>
      <c r="Q11" s="115"/>
      <c r="R11" s="110" t="s">
        <v>337</v>
      </c>
      <c r="S11" s="110" t="s">
        <v>60</v>
      </c>
      <c r="T11" s="86">
        <f t="shared" si="5"/>
        <v>0</v>
      </c>
      <c r="U11" s="87">
        <f t="shared" si="1"/>
        <v>0</v>
      </c>
      <c r="V11" s="74"/>
      <c r="W11" s="91">
        <f t="shared" si="2"/>
        <v>0.35</v>
      </c>
      <c r="X11" s="92">
        <f t="shared" si="3"/>
        <v>0</v>
      </c>
      <c r="Y11" s="92">
        <f t="shared" si="6"/>
        <v>0</v>
      </c>
      <c r="Z11" s="92">
        <f t="shared" si="4"/>
        <v>0</v>
      </c>
      <c r="AA11" s="90">
        <f t="shared" si="7"/>
        <v>0</v>
      </c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47"/>
      <c r="BS11" s="6"/>
      <c r="BT11" s="6"/>
      <c r="BU11" s="6"/>
      <c r="BV11" s="6"/>
      <c r="BW11" s="6"/>
      <c r="BX11" s="6"/>
    </row>
    <row r="12" spans="1:76" ht="22.5" customHeight="1" x14ac:dyDescent="0.25">
      <c r="A12" s="85">
        <v>4</v>
      </c>
      <c r="B12" s="109"/>
      <c r="C12" s="110"/>
      <c r="D12" s="110" t="s">
        <v>55</v>
      </c>
      <c r="E12" s="110"/>
      <c r="F12" s="110"/>
      <c r="G12" s="110"/>
      <c r="H12" s="110"/>
      <c r="I12" s="110" t="s">
        <v>55</v>
      </c>
      <c r="J12" s="110" t="s">
        <v>56</v>
      </c>
      <c r="K12" s="115"/>
      <c r="L12" s="110" t="s">
        <v>57</v>
      </c>
      <c r="M12" s="110"/>
      <c r="N12" s="110" t="s">
        <v>61</v>
      </c>
      <c r="O12" s="110"/>
      <c r="P12" s="115"/>
      <c r="Q12" s="115"/>
      <c r="R12" s="110" t="s">
        <v>62</v>
      </c>
      <c r="S12" s="110" t="s">
        <v>60</v>
      </c>
      <c r="T12" s="86">
        <f t="shared" si="5"/>
        <v>0</v>
      </c>
      <c r="U12" s="87">
        <f t="shared" si="1"/>
        <v>0</v>
      </c>
      <c r="V12" s="74"/>
      <c r="W12" s="91">
        <f t="shared" si="2"/>
        <v>0.35</v>
      </c>
      <c r="X12" s="92">
        <f t="shared" si="3"/>
        <v>0</v>
      </c>
      <c r="Y12" s="92">
        <f t="shared" si="6"/>
        <v>0</v>
      </c>
      <c r="Z12" s="92">
        <f t="shared" si="4"/>
        <v>0</v>
      </c>
      <c r="AA12" s="90">
        <f t="shared" si="7"/>
        <v>0</v>
      </c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47"/>
      <c r="BS12" s="6"/>
      <c r="BT12" s="6"/>
      <c r="BU12" s="6"/>
      <c r="BV12" s="6"/>
      <c r="BW12" s="6"/>
      <c r="BX12" s="6"/>
    </row>
    <row r="13" spans="1:76" ht="22.5" customHeight="1" x14ac:dyDescent="0.25">
      <c r="A13" s="85">
        <v>5</v>
      </c>
      <c r="B13" s="109"/>
      <c r="C13" s="110"/>
      <c r="D13" s="110" t="s">
        <v>55</v>
      </c>
      <c r="E13" s="110"/>
      <c r="F13" s="110"/>
      <c r="G13" s="110"/>
      <c r="H13" s="110"/>
      <c r="I13" s="110" t="s">
        <v>55</v>
      </c>
      <c r="J13" s="110" t="s">
        <v>56</v>
      </c>
      <c r="K13" s="115"/>
      <c r="L13" s="110" t="s">
        <v>57</v>
      </c>
      <c r="M13" s="110"/>
      <c r="N13" s="110" t="s">
        <v>61</v>
      </c>
      <c r="O13" s="110"/>
      <c r="P13" s="115"/>
      <c r="Q13" s="115"/>
      <c r="R13" s="110" t="s">
        <v>62</v>
      </c>
      <c r="S13" s="110" t="s">
        <v>60</v>
      </c>
      <c r="T13" s="86">
        <f t="shared" si="5"/>
        <v>0</v>
      </c>
      <c r="U13" s="87">
        <f t="shared" si="1"/>
        <v>0</v>
      </c>
      <c r="V13" s="74"/>
      <c r="W13" s="91">
        <f t="shared" si="2"/>
        <v>0.35</v>
      </c>
      <c r="X13" s="92">
        <f t="shared" si="3"/>
        <v>0</v>
      </c>
      <c r="Y13" s="92">
        <f t="shared" si="6"/>
        <v>0</v>
      </c>
      <c r="Z13" s="92">
        <f t="shared" si="4"/>
        <v>0</v>
      </c>
      <c r="AA13" s="90">
        <f t="shared" si="7"/>
        <v>0</v>
      </c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47"/>
      <c r="BS13" s="6"/>
      <c r="BT13" s="6"/>
      <c r="BU13" s="6"/>
      <c r="BV13" s="6"/>
      <c r="BW13" s="6"/>
      <c r="BX13" s="6"/>
    </row>
    <row r="14" spans="1:76" ht="22.5" customHeight="1" x14ac:dyDescent="0.25">
      <c r="A14" s="85">
        <v>6</v>
      </c>
      <c r="B14" s="109"/>
      <c r="C14" s="110"/>
      <c r="D14" s="110" t="s">
        <v>55</v>
      </c>
      <c r="E14" s="110"/>
      <c r="F14" s="110"/>
      <c r="G14" s="110"/>
      <c r="H14" s="110"/>
      <c r="I14" s="110" t="s">
        <v>55</v>
      </c>
      <c r="J14" s="110" t="s">
        <v>56</v>
      </c>
      <c r="K14" s="115"/>
      <c r="L14" s="110" t="s">
        <v>57</v>
      </c>
      <c r="M14" s="110"/>
      <c r="N14" s="110" t="s">
        <v>61</v>
      </c>
      <c r="O14" s="110"/>
      <c r="P14" s="115"/>
      <c r="Q14" s="115"/>
      <c r="R14" s="110" t="s">
        <v>62</v>
      </c>
      <c r="S14" s="110" t="s">
        <v>60</v>
      </c>
      <c r="T14" s="86">
        <f t="shared" si="5"/>
        <v>0</v>
      </c>
      <c r="U14" s="87">
        <f t="shared" si="1"/>
        <v>0</v>
      </c>
      <c r="V14" s="74"/>
      <c r="W14" s="91">
        <f t="shared" si="2"/>
        <v>0.35</v>
      </c>
      <c r="X14" s="92">
        <f t="shared" si="3"/>
        <v>0</v>
      </c>
      <c r="Y14" s="92">
        <f t="shared" si="6"/>
        <v>0</v>
      </c>
      <c r="Z14" s="92">
        <f t="shared" si="4"/>
        <v>0</v>
      </c>
      <c r="AA14" s="90">
        <f t="shared" si="7"/>
        <v>0</v>
      </c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47"/>
      <c r="BS14" s="6"/>
      <c r="BT14" s="6"/>
      <c r="BU14" s="6"/>
      <c r="BV14" s="6"/>
      <c r="BW14" s="6"/>
      <c r="BX14" s="6"/>
    </row>
    <row r="15" spans="1:76" ht="22.5" customHeight="1" x14ac:dyDescent="0.25">
      <c r="A15" s="85">
        <v>7</v>
      </c>
      <c r="B15" s="109"/>
      <c r="C15" s="110"/>
      <c r="D15" s="110" t="s">
        <v>55</v>
      </c>
      <c r="E15" s="110"/>
      <c r="F15" s="110"/>
      <c r="G15" s="110"/>
      <c r="H15" s="110"/>
      <c r="I15" s="110" t="s">
        <v>55</v>
      </c>
      <c r="J15" s="110" t="s">
        <v>56</v>
      </c>
      <c r="K15" s="115"/>
      <c r="L15" s="110" t="s">
        <v>57</v>
      </c>
      <c r="M15" s="110"/>
      <c r="N15" s="110" t="s">
        <v>61</v>
      </c>
      <c r="O15" s="110"/>
      <c r="P15" s="115"/>
      <c r="Q15" s="115"/>
      <c r="R15" s="110" t="s">
        <v>62</v>
      </c>
      <c r="S15" s="110" t="s">
        <v>60</v>
      </c>
      <c r="T15" s="86">
        <f t="shared" si="5"/>
        <v>0</v>
      </c>
      <c r="U15" s="87">
        <f t="shared" si="1"/>
        <v>0</v>
      </c>
      <c r="V15" s="74"/>
      <c r="W15" s="91">
        <f t="shared" si="2"/>
        <v>0.35</v>
      </c>
      <c r="X15" s="92">
        <f t="shared" si="3"/>
        <v>0</v>
      </c>
      <c r="Y15" s="92">
        <f t="shared" si="6"/>
        <v>0</v>
      </c>
      <c r="Z15" s="92">
        <f t="shared" si="4"/>
        <v>0</v>
      </c>
      <c r="AA15" s="90">
        <f t="shared" si="7"/>
        <v>0</v>
      </c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47"/>
      <c r="BS15" s="6"/>
      <c r="BT15" s="6"/>
      <c r="BU15" s="6"/>
      <c r="BV15" s="6"/>
      <c r="BW15" s="6"/>
      <c r="BX15" s="6"/>
    </row>
    <row r="16" spans="1:76" ht="22.5" customHeight="1" x14ac:dyDescent="0.25">
      <c r="A16" s="85">
        <v>8</v>
      </c>
      <c r="B16" s="109"/>
      <c r="C16" s="110"/>
      <c r="D16" s="110" t="s">
        <v>55</v>
      </c>
      <c r="E16" s="110"/>
      <c r="F16" s="110"/>
      <c r="G16" s="110"/>
      <c r="H16" s="110"/>
      <c r="I16" s="110" t="s">
        <v>55</v>
      </c>
      <c r="J16" s="110" t="s">
        <v>56</v>
      </c>
      <c r="K16" s="115"/>
      <c r="L16" s="110" t="s">
        <v>57</v>
      </c>
      <c r="M16" s="110"/>
      <c r="N16" s="110" t="s">
        <v>61</v>
      </c>
      <c r="O16" s="110"/>
      <c r="P16" s="115"/>
      <c r="Q16" s="115"/>
      <c r="R16" s="110" t="s">
        <v>62</v>
      </c>
      <c r="S16" s="110" t="s">
        <v>60</v>
      </c>
      <c r="T16" s="86">
        <f t="shared" si="5"/>
        <v>0</v>
      </c>
      <c r="U16" s="87">
        <f t="shared" si="1"/>
        <v>0</v>
      </c>
      <c r="V16" s="74"/>
      <c r="W16" s="91">
        <f t="shared" si="2"/>
        <v>0.35</v>
      </c>
      <c r="X16" s="92">
        <f t="shared" si="3"/>
        <v>0</v>
      </c>
      <c r="Y16" s="92">
        <f t="shared" si="6"/>
        <v>0</v>
      </c>
      <c r="Z16" s="92">
        <f t="shared" si="4"/>
        <v>0</v>
      </c>
      <c r="AA16" s="90">
        <f t="shared" si="7"/>
        <v>0</v>
      </c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47"/>
      <c r="BS16" s="6"/>
      <c r="BT16" s="6"/>
      <c r="BU16" s="6"/>
      <c r="BV16" s="6"/>
      <c r="BW16" s="6"/>
      <c r="BX16" s="6"/>
    </row>
    <row r="17" spans="1:77" ht="22.5" customHeight="1" x14ac:dyDescent="0.25">
      <c r="A17" s="85">
        <v>9</v>
      </c>
      <c r="B17" s="109"/>
      <c r="C17" s="110"/>
      <c r="D17" s="110" t="s">
        <v>55</v>
      </c>
      <c r="E17" s="110"/>
      <c r="F17" s="110"/>
      <c r="G17" s="110"/>
      <c r="H17" s="110"/>
      <c r="I17" s="110" t="s">
        <v>55</v>
      </c>
      <c r="J17" s="110" t="s">
        <v>56</v>
      </c>
      <c r="K17" s="115"/>
      <c r="L17" s="110" t="s">
        <v>57</v>
      </c>
      <c r="M17" s="110"/>
      <c r="N17" s="110" t="s">
        <v>61</v>
      </c>
      <c r="O17" s="110"/>
      <c r="P17" s="115"/>
      <c r="Q17" s="115"/>
      <c r="R17" s="110" t="s">
        <v>62</v>
      </c>
      <c r="S17" s="110" t="s">
        <v>60</v>
      </c>
      <c r="T17" s="86">
        <f t="shared" si="5"/>
        <v>0</v>
      </c>
      <c r="U17" s="87">
        <f t="shared" si="1"/>
        <v>0</v>
      </c>
      <c r="V17" s="74"/>
      <c r="W17" s="91">
        <f t="shared" si="2"/>
        <v>0.35</v>
      </c>
      <c r="X17" s="92">
        <f t="shared" si="3"/>
        <v>0</v>
      </c>
      <c r="Y17" s="92">
        <f t="shared" si="6"/>
        <v>0</v>
      </c>
      <c r="Z17" s="92">
        <f t="shared" si="4"/>
        <v>0</v>
      </c>
      <c r="AA17" s="90">
        <f t="shared" si="7"/>
        <v>0</v>
      </c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47"/>
      <c r="BS17" s="6"/>
      <c r="BT17" s="6"/>
      <c r="BU17" s="6"/>
      <c r="BV17" s="6"/>
      <c r="BW17" s="6"/>
      <c r="BX17" s="6"/>
    </row>
    <row r="18" spans="1:77" ht="22.5" customHeight="1" x14ac:dyDescent="0.25">
      <c r="A18" s="85">
        <v>10</v>
      </c>
      <c r="B18" s="109"/>
      <c r="C18" s="110"/>
      <c r="D18" s="110" t="s">
        <v>55</v>
      </c>
      <c r="E18" s="110"/>
      <c r="F18" s="110"/>
      <c r="G18" s="110"/>
      <c r="H18" s="110"/>
      <c r="I18" s="110" t="s">
        <v>55</v>
      </c>
      <c r="J18" s="110" t="s">
        <v>56</v>
      </c>
      <c r="K18" s="115"/>
      <c r="L18" s="110" t="s">
        <v>57</v>
      </c>
      <c r="M18" s="110"/>
      <c r="N18" s="110" t="s">
        <v>61</v>
      </c>
      <c r="O18" s="110"/>
      <c r="P18" s="115"/>
      <c r="Q18" s="115"/>
      <c r="R18" s="110" t="s">
        <v>62</v>
      </c>
      <c r="S18" s="110" t="s">
        <v>60</v>
      </c>
      <c r="T18" s="86">
        <f>IF(M18&lt;0,-1,1)*ROUNDDOWN(MAX(IF(S18="Net",(ABS(Z18)-ABS(X18))/(1-W18)+ABS(X18)+ABS(Y18)+ABS(P18),ABS(Z18)+ABS(Y18)+ABS(P18)),0),0)</f>
        <v>0</v>
      </c>
      <c r="U18" s="87">
        <f t="shared" si="1"/>
        <v>0</v>
      </c>
      <c r="V18" s="74"/>
      <c r="W18" s="91">
        <f t="shared" si="2"/>
        <v>0.35</v>
      </c>
      <c r="X18" s="92">
        <f t="shared" si="3"/>
        <v>0</v>
      </c>
      <c r="Y18" s="92">
        <f t="shared" si="6"/>
        <v>0</v>
      </c>
      <c r="Z18" s="92">
        <f t="shared" si="4"/>
        <v>0</v>
      </c>
      <c r="AA18" s="90">
        <f t="shared" si="7"/>
        <v>0</v>
      </c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47"/>
      <c r="BS18" s="6"/>
      <c r="BT18" s="6"/>
      <c r="BU18" s="6"/>
      <c r="BV18" s="6"/>
      <c r="BW18" s="6"/>
      <c r="BX18" s="6"/>
    </row>
    <row r="19" spans="1:77" ht="22.5" customHeight="1" x14ac:dyDescent="0.25">
      <c r="A19" s="85">
        <v>11</v>
      </c>
      <c r="B19" s="109"/>
      <c r="C19" s="110"/>
      <c r="D19" s="110" t="s">
        <v>55</v>
      </c>
      <c r="E19" s="110"/>
      <c r="F19" s="110"/>
      <c r="G19" s="110"/>
      <c r="H19" s="110"/>
      <c r="I19" s="110" t="s">
        <v>55</v>
      </c>
      <c r="J19" s="110" t="s">
        <v>56</v>
      </c>
      <c r="K19" s="115"/>
      <c r="L19" s="110" t="s">
        <v>57</v>
      </c>
      <c r="M19" s="110"/>
      <c r="N19" s="110" t="s">
        <v>61</v>
      </c>
      <c r="O19" s="110"/>
      <c r="P19" s="115"/>
      <c r="Q19" s="115"/>
      <c r="R19" s="110" t="s">
        <v>62</v>
      </c>
      <c r="S19" s="110" t="s">
        <v>60</v>
      </c>
      <c r="T19" s="86">
        <f t="shared" si="5"/>
        <v>0</v>
      </c>
      <c r="U19" s="87">
        <f t="shared" si="1"/>
        <v>0</v>
      </c>
      <c r="V19" s="74"/>
      <c r="W19" s="91">
        <f t="shared" si="2"/>
        <v>0.35</v>
      </c>
      <c r="X19" s="92">
        <f t="shared" si="3"/>
        <v>0</v>
      </c>
      <c r="Y19" s="92">
        <f t="shared" si="6"/>
        <v>0</v>
      </c>
      <c r="Z19" s="92">
        <f t="shared" si="4"/>
        <v>0</v>
      </c>
      <c r="AA19" s="90">
        <f t="shared" si="7"/>
        <v>0</v>
      </c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47"/>
      <c r="BS19" s="6"/>
      <c r="BT19" s="6"/>
      <c r="BU19" s="6"/>
      <c r="BV19" s="6"/>
      <c r="BW19" s="6"/>
      <c r="BX19" s="6"/>
    </row>
    <row r="20" spans="1:77" ht="22.5" customHeight="1" x14ac:dyDescent="0.25">
      <c r="A20" s="85">
        <v>12</v>
      </c>
      <c r="B20" s="109"/>
      <c r="C20" s="110"/>
      <c r="D20" s="110" t="s">
        <v>55</v>
      </c>
      <c r="E20" s="110"/>
      <c r="F20" s="110"/>
      <c r="G20" s="110"/>
      <c r="H20" s="110"/>
      <c r="I20" s="110" t="s">
        <v>55</v>
      </c>
      <c r="J20" s="110" t="s">
        <v>56</v>
      </c>
      <c r="K20" s="115"/>
      <c r="L20" s="110" t="s">
        <v>57</v>
      </c>
      <c r="M20" s="110"/>
      <c r="N20" s="110" t="s">
        <v>61</v>
      </c>
      <c r="O20" s="110"/>
      <c r="P20" s="115"/>
      <c r="Q20" s="115"/>
      <c r="R20" s="110" t="s">
        <v>62</v>
      </c>
      <c r="S20" s="110" t="s">
        <v>60</v>
      </c>
      <c r="T20" s="86">
        <f t="shared" si="5"/>
        <v>0</v>
      </c>
      <c r="U20" s="87">
        <f t="shared" si="1"/>
        <v>0</v>
      </c>
      <c r="V20" s="74"/>
      <c r="W20" s="91">
        <f t="shared" si="2"/>
        <v>0.35</v>
      </c>
      <c r="X20" s="92">
        <f t="shared" si="3"/>
        <v>0</v>
      </c>
      <c r="Y20" s="92">
        <f t="shared" si="6"/>
        <v>0</v>
      </c>
      <c r="Z20" s="92">
        <f t="shared" si="4"/>
        <v>0</v>
      </c>
      <c r="AA20" s="90">
        <f t="shared" si="7"/>
        <v>0</v>
      </c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47"/>
      <c r="BS20" s="6"/>
      <c r="BT20" s="6"/>
      <c r="BU20" s="6"/>
      <c r="BV20" s="6"/>
      <c r="BW20" s="6"/>
      <c r="BX20" s="6"/>
    </row>
    <row r="21" spans="1:77" ht="22.5" customHeight="1" x14ac:dyDescent="0.25">
      <c r="A21" s="85">
        <v>13</v>
      </c>
      <c r="B21" s="109"/>
      <c r="C21" s="110"/>
      <c r="D21" s="110" t="s">
        <v>55</v>
      </c>
      <c r="E21" s="110"/>
      <c r="F21" s="110"/>
      <c r="G21" s="110"/>
      <c r="H21" s="110"/>
      <c r="I21" s="110" t="s">
        <v>55</v>
      </c>
      <c r="J21" s="110" t="s">
        <v>56</v>
      </c>
      <c r="K21" s="115"/>
      <c r="L21" s="110" t="s">
        <v>57</v>
      </c>
      <c r="M21" s="110"/>
      <c r="N21" s="110" t="s">
        <v>61</v>
      </c>
      <c r="O21" s="110"/>
      <c r="P21" s="115"/>
      <c r="Q21" s="115"/>
      <c r="R21" s="110" t="s">
        <v>62</v>
      </c>
      <c r="S21" s="110" t="s">
        <v>60</v>
      </c>
      <c r="T21" s="86">
        <f t="shared" si="5"/>
        <v>0</v>
      </c>
      <c r="U21" s="87">
        <f t="shared" si="1"/>
        <v>0</v>
      </c>
      <c r="V21" s="74"/>
      <c r="W21" s="91">
        <f t="shared" si="2"/>
        <v>0.35</v>
      </c>
      <c r="X21" s="92">
        <f t="shared" si="3"/>
        <v>0</v>
      </c>
      <c r="Y21" s="92">
        <f t="shared" si="6"/>
        <v>0</v>
      </c>
      <c r="Z21" s="92">
        <f t="shared" si="4"/>
        <v>0</v>
      </c>
      <c r="AA21" s="90">
        <f t="shared" si="7"/>
        <v>0</v>
      </c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128"/>
    </row>
    <row r="22" spans="1:77" ht="22.5" customHeight="1" x14ac:dyDescent="0.25">
      <c r="A22" s="85">
        <v>14</v>
      </c>
      <c r="B22" s="109"/>
      <c r="C22" s="110"/>
      <c r="D22" s="110" t="s">
        <v>55</v>
      </c>
      <c r="E22" s="110"/>
      <c r="F22" s="110"/>
      <c r="G22" s="110"/>
      <c r="H22" s="110"/>
      <c r="I22" s="110" t="s">
        <v>55</v>
      </c>
      <c r="J22" s="110" t="s">
        <v>56</v>
      </c>
      <c r="K22" s="115"/>
      <c r="L22" s="110" t="s">
        <v>57</v>
      </c>
      <c r="M22" s="110"/>
      <c r="N22" s="110" t="s">
        <v>61</v>
      </c>
      <c r="O22" s="110"/>
      <c r="P22" s="115"/>
      <c r="Q22" s="115"/>
      <c r="R22" s="110" t="s">
        <v>62</v>
      </c>
      <c r="S22" s="110" t="s">
        <v>60</v>
      </c>
      <c r="T22" s="86">
        <f t="shared" si="5"/>
        <v>0</v>
      </c>
      <c r="U22" s="87">
        <f t="shared" si="1"/>
        <v>0</v>
      </c>
      <c r="V22" s="74"/>
      <c r="W22" s="91">
        <f t="shared" si="2"/>
        <v>0.35</v>
      </c>
      <c r="X22" s="92">
        <f t="shared" si="3"/>
        <v>0</v>
      </c>
      <c r="Y22" s="92">
        <f t="shared" si="6"/>
        <v>0</v>
      </c>
      <c r="Z22" s="92">
        <f t="shared" si="4"/>
        <v>0</v>
      </c>
      <c r="AA22" s="90">
        <f t="shared" si="7"/>
        <v>0</v>
      </c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128"/>
    </row>
    <row r="23" spans="1:77" ht="22.5" customHeight="1" x14ac:dyDescent="0.25">
      <c r="A23" s="85">
        <v>15</v>
      </c>
      <c r="B23" s="109"/>
      <c r="C23" s="110"/>
      <c r="D23" s="110" t="s">
        <v>55</v>
      </c>
      <c r="E23" s="110"/>
      <c r="F23" s="110"/>
      <c r="G23" s="110"/>
      <c r="H23" s="110"/>
      <c r="I23" s="110" t="s">
        <v>55</v>
      </c>
      <c r="J23" s="110" t="s">
        <v>56</v>
      </c>
      <c r="K23" s="115"/>
      <c r="L23" s="110" t="s">
        <v>57</v>
      </c>
      <c r="M23" s="110"/>
      <c r="N23" s="110" t="s">
        <v>61</v>
      </c>
      <c r="O23" s="110"/>
      <c r="P23" s="115"/>
      <c r="Q23" s="115"/>
      <c r="R23" s="110" t="s">
        <v>62</v>
      </c>
      <c r="S23" s="110" t="s">
        <v>60</v>
      </c>
      <c r="T23" s="86">
        <f t="shared" si="5"/>
        <v>0</v>
      </c>
      <c r="U23" s="87">
        <f t="shared" si="1"/>
        <v>0</v>
      </c>
      <c r="V23" s="74"/>
      <c r="W23" s="91">
        <f t="shared" si="2"/>
        <v>0.35</v>
      </c>
      <c r="X23" s="92">
        <f t="shared" si="3"/>
        <v>0</v>
      </c>
      <c r="Y23" s="92">
        <f t="shared" si="6"/>
        <v>0</v>
      </c>
      <c r="Z23" s="92">
        <f t="shared" si="4"/>
        <v>0</v>
      </c>
      <c r="AA23" s="90">
        <f t="shared" si="7"/>
        <v>0</v>
      </c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128"/>
    </row>
    <row r="24" spans="1:77" ht="22.5" customHeight="1" x14ac:dyDescent="0.25">
      <c r="A24" s="85">
        <v>16</v>
      </c>
      <c r="B24" s="109"/>
      <c r="C24" s="110"/>
      <c r="D24" s="110" t="s">
        <v>55</v>
      </c>
      <c r="E24" s="110"/>
      <c r="F24" s="110"/>
      <c r="G24" s="110"/>
      <c r="H24" s="110"/>
      <c r="I24" s="110" t="s">
        <v>55</v>
      </c>
      <c r="J24" s="110" t="s">
        <v>56</v>
      </c>
      <c r="K24" s="115"/>
      <c r="L24" s="110" t="s">
        <v>57</v>
      </c>
      <c r="M24" s="110"/>
      <c r="N24" s="110" t="s">
        <v>61</v>
      </c>
      <c r="O24" s="110"/>
      <c r="P24" s="115"/>
      <c r="Q24" s="115"/>
      <c r="R24" s="110" t="s">
        <v>62</v>
      </c>
      <c r="S24" s="110" t="s">
        <v>60</v>
      </c>
      <c r="T24" s="86">
        <f t="shared" si="5"/>
        <v>0</v>
      </c>
      <c r="U24" s="87">
        <f t="shared" si="1"/>
        <v>0</v>
      </c>
      <c r="V24" s="74"/>
      <c r="W24" s="91">
        <f t="shared" si="2"/>
        <v>0.35</v>
      </c>
      <c r="X24" s="92">
        <f t="shared" si="3"/>
        <v>0</v>
      </c>
      <c r="Y24" s="92">
        <f t="shared" si="6"/>
        <v>0</v>
      </c>
      <c r="Z24" s="92">
        <f t="shared" si="4"/>
        <v>0</v>
      </c>
      <c r="AA24" s="90">
        <f t="shared" si="7"/>
        <v>0</v>
      </c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128"/>
    </row>
    <row r="25" spans="1:77" ht="22.5" customHeight="1" x14ac:dyDescent="0.25">
      <c r="A25" s="93">
        <v>17</v>
      </c>
      <c r="B25" s="111"/>
      <c r="C25" s="112"/>
      <c r="D25" s="112" t="s">
        <v>55</v>
      </c>
      <c r="E25" s="110"/>
      <c r="F25" s="110"/>
      <c r="G25" s="110"/>
      <c r="H25" s="112"/>
      <c r="I25" s="112" t="s">
        <v>55</v>
      </c>
      <c r="J25" s="112" t="s">
        <v>56</v>
      </c>
      <c r="K25" s="116"/>
      <c r="L25" s="110" t="s">
        <v>57</v>
      </c>
      <c r="M25" s="110"/>
      <c r="N25" s="112" t="s">
        <v>61</v>
      </c>
      <c r="O25" s="110"/>
      <c r="P25" s="116"/>
      <c r="Q25" s="116"/>
      <c r="R25" s="112" t="s">
        <v>62</v>
      </c>
      <c r="S25" s="112" t="s">
        <v>60</v>
      </c>
      <c r="T25" s="86">
        <f t="shared" si="5"/>
        <v>0</v>
      </c>
      <c r="U25" s="87">
        <f t="shared" si="1"/>
        <v>0</v>
      </c>
      <c r="V25" s="74"/>
      <c r="W25" s="91">
        <f t="shared" si="2"/>
        <v>0.35</v>
      </c>
      <c r="X25" s="92">
        <f t="shared" si="3"/>
        <v>0</v>
      </c>
      <c r="Y25" s="92">
        <f t="shared" si="6"/>
        <v>0</v>
      </c>
      <c r="Z25" s="92">
        <f t="shared" si="4"/>
        <v>0</v>
      </c>
      <c r="AA25" s="90">
        <f t="shared" si="7"/>
        <v>0</v>
      </c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128"/>
    </row>
    <row r="26" spans="1:77" ht="22.5" customHeight="1" x14ac:dyDescent="0.25">
      <c r="A26" s="93">
        <v>18</v>
      </c>
      <c r="B26" s="111"/>
      <c r="C26" s="112"/>
      <c r="D26" s="110" t="s">
        <v>55</v>
      </c>
      <c r="E26" s="110"/>
      <c r="F26" s="110"/>
      <c r="G26" s="110"/>
      <c r="H26" s="112"/>
      <c r="I26" s="110" t="s">
        <v>55</v>
      </c>
      <c r="J26" s="112" t="s">
        <v>56</v>
      </c>
      <c r="K26" s="116"/>
      <c r="L26" s="110" t="s">
        <v>57</v>
      </c>
      <c r="M26" s="110"/>
      <c r="N26" s="112" t="s">
        <v>61</v>
      </c>
      <c r="O26" s="110"/>
      <c r="P26" s="116"/>
      <c r="Q26" s="116"/>
      <c r="R26" s="112" t="s">
        <v>62</v>
      </c>
      <c r="S26" s="112" t="s">
        <v>60</v>
      </c>
      <c r="T26" s="86">
        <f t="shared" si="5"/>
        <v>0</v>
      </c>
      <c r="U26" s="87">
        <f t="shared" si="1"/>
        <v>0</v>
      </c>
      <c r="V26" s="74"/>
      <c r="W26" s="91">
        <f t="shared" si="2"/>
        <v>0.35</v>
      </c>
      <c r="X26" s="92">
        <f t="shared" si="3"/>
        <v>0</v>
      </c>
      <c r="Y26" s="92">
        <f t="shared" si="6"/>
        <v>0</v>
      </c>
      <c r="Z26" s="92">
        <f t="shared" si="4"/>
        <v>0</v>
      </c>
      <c r="AA26" s="90">
        <f t="shared" si="7"/>
        <v>0</v>
      </c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128"/>
    </row>
    <row r="27" spans="1:77" ht="22.5" customHeight="1" x14ac:dyDescent="0.25">
      <c r="A27" s="93">
        <v>19</v>
      </c>
      <c r="B27" s="109"/>
      <c r="C27" s="110"/>
      <c r="D27" s="110" t="s">
        <v>55</v>
      </c>
      <c r="E27" s="110"/>
      <c r="F27" s="110"/>
      <c r="G27" s="110"/>
      <c r="H27" s="110"/>
      <c r="I27" s="110" t="s">
        <v>55</v>
      </c>
      <c r="J27" s="110" t="s">
        <v>56</v>
      </c>
      <c r="K27" s="115"/>
      <c r="L27" s="110" t="s">
        <v>57</v>
      </c>
      <c r="M27" s="110"/>
      <c r="N27" s="110" t="s">
        <v>61</v>
      </c>
      <c r="O27" s="110"/>
      <c r="P27" s="115"/>
      <c r="Q27" s="115"/>
      <c r="R27" s="110" t="s">
        <v>62</v>
      </c>
      <c r="S27" s="110" t="s">
        <v>60</v>
      </c>
      <c r="T27" s="86">
        <f t="shared" si="5"/>
        <v>0</v>
      </c>
      <c r="U27" s="87">
        <f t="shared" si="1"/>
        <v>0</v>
      </c>
      <c r="V27" s="74"/>
      <c r="W27" s="91">
        <f t="shared" si="2"/>
        <v>0.35</v>
      </c>
      <c r="X27" s="92">
        <f t="shared" si="3"/>
        <v>0</v>
      </c>
      <c r="Y27" s="92">
        <f t="shared" si="6"/>
        <v>0</v>
      </c>
      <c r="Z27" s="92">
        <f t="shared" si="4"/>
        <v>0</v>
      </c>
      <c r="AA27" s="90">
        <f t="shared" si="7"/>
        <v>0</v>
      </c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128"/>
    </row>
    <row r="28" spans="1:77" ht="22.5" customHeight="1" x14ac:dyDescent="0.25">
      <c r="A28" s="85">
        <v>20</v>
      </c>
      <c r="B28" s="109"/>
      <c r="C28" s="110"/>
      <c r="D28" s="110" t="s">
        <v>55</v>
      </c>
      <c r="E28" s="110"/>
      <c r="F28" s="110"/>
      <c r="G28" s="110"/>
      <c r="H28" s="110"/>
      <c r="I28" s="110" t="s">
        <v>55</v>
      </c>
      <c r="J28" s="110" t="s">
        <v>56</v>
      </c>
      <c r="K28" s="115"/>
      <c r="L28" s="110" t="s">
        <v>57</v>
      </c>
      <c r="M28" s="110"/>
      <c r="N28" s="110" t="s">
        <v>61</v>
      </c>
      <c r="O28" s="110"/>
      <c r="P28" s="115"/>
      <c r="Q28" s="115"/>
      <c r="R28" s="110" t="s">
        <v>62</v>
      </c>
      <c r="S28" s="110" t="s">
        <v>60</v>
      </c>
      <c r="T28" s="86">
        <f t="shared" si="5"/>
        <v>0</v>
      </c>
      <c r="U28" s="87">
        <f t="shared" si="1"/>
        <v>0</v>
      </c>
      <c r="V28" s="74"/>
      <c r="W28" s="91">
        <f t="shared" si="2"/>
        <v>0.35</v>
      </c>
      <c r="X28" s="92">
        <f t="shared" si="3"/>
        <v>0</v>
      </c>
      <c r="Y28" s="92">
        <f t="shared" si="6"/>
        <v>0</v>
      </c>
      <c r="Z28" s="92">
        <f t="shared" si="4"/>
        <v>0</v>
      </c>
      <c r="AA28" s="90">
        <f t="shared" si="7"/>
        <v>0</v>
      </c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128"/>
    </row>
    <row r="29" spans="1:77" ht="22.5" customHeight="1" x14ac:dyDescent="0.25">
      <c r="A29" s="85">
        <v>21</v>
      </c>
      <c r="B29" s="109"/>
      <c r="C29" s="110"/>
      <c r="D29" s="110" t="s">
        <v>55</v>
      </c>
      <c r="E29" s="110"/>
      <c r="F29" s="110"/>
      <c r="G29" s="110"/>
      <c r="H29" s="110"/>
      <c r="I29" s="110" t="s">
        <v>55</v>
      </c>
      <c r="J29" s="110" t="s">
        <v>56</v>
      </c>
      <c r="K29" s="115"/>
      <c r="L29" s="110" t="s">
        <v>57</v>
      </c>
      <c r="M29" s="110"/>
      <c r="N29" s="110" t="s">
        <v>61</v>
      </c>
      <c r="O29" s="110"/>
      <c r="P29" s="115"/>
      <c r="Q29" s="115"/>
      <c r="R29" s="110" t="s">
        <v>97</v>
      </c>
      <c r="S29" s="110" t="s">
        <v>60</v>
      </c>
      <c r="T29" s="86">
        <f t="shared" si="5"/>
        <v>0</v>
      </c>
      <c r="U29" s="87">
        <f t="shared" si="1"/>
        <v>0</v>
      </c>
      <c r="V29" s="74"/>
      <c r="W29" s="91">
        <f t="shared" si="2"/>
        <v>0.35</v>
      </c>
      <c r="X29" s="92">
        <f t="shared" si="3"/>
        <v>0</v>
      </c>
      <c r="Y29" s="92">
        <f t="shared" si="6"/>
        <v>0</v>
      </c>
      <c r="Z29" s="92">
        <f t="shared" si="4"/>
        <v>0</v>
      </c>
      <c r="AA29" s="90">
        <f t="shared" si="7"/>
        <v>0</v>
      </c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128"/>
    </row>
    <row r="30" spans="1:77" ht="22.5" customHeight="1" x14ac:dyDescent="0.25">
      <c r="A30" s="85">
        <v>22</v>
      </c>
      <c r="B30" s="109"/>
      <c r="C30" s="110"/>
      <c r="D30" s="110" t="s">
        <v>55</v>
      </c>
      <c r="E30" s="110"/>
      <c r="F30" s="110"/>
      <c r="G30" s="110"/>
      <c r="H30" s="110"/>
      <c r="I30" s="110" t="s">
        <v>55</v>
      </c>
      <c r="J30" s="110" t="s">
        <v>56</v>
      </c>
      <c r="K30" s="115"/>
      <c r="L30" s="110" t="s">
        <v>57</v>
      </c>
      <c r="M30" s="110"/>
      <c r="N30" s="110" t="s">
        <v>61</v>
      </c>
      <c r="O30" s="110"/>
      <c r="P30" s="115"/>
      <c r="Q30" s="115"/>
      <c r="R30" s="110" t="s">
        <v>59</v>
      </c>
      <c r="S30" s="110" t="s">
        <v>60</v>
      </c>
      <c r="T30" s="86">
        <f t="shared" si="5"/>
        <v>0</v>
      </c>
      <c r="U30" s="87">
        <f t="shared" si="1"/>
        <v>0</v>
      </c>
      <c r="V30" s="74"/>
      <c r="W30" s="91">
        <f t="shared" si="2"/>
        <v>0.35</v>
      </c>
      <c r="X30" s="92">
        <f t="shared" si="3"/>
        <v>0</v>
      </c>
      <c r="Y30" s="92">
        <f t="shared" si="6"/>
        <v>0</v>
      </c>
      <c r="Z30" s="92">
        <f t="shared" si="4"/>
        <v>0</v>
      </c>
      <c r="AA30" s="90">
        <f t="shared" si="7"/>
        <v>0</v>
      </c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128"/>
    </row>
    <row r="31" spans="1:77" ht="22.5" customHeight="1" x14ac:dyDescent="0.25">
      <c r="A31" s="85">
        <v>23</v>
      </c>
      <c r="B31" s="109"/>
      <c r="C31" s="110"/>
      <c r="D31" s="110" t="s">
        <v>55</v>
      </c>
      <c r="E31" s="110"/>
      <c r="F31" s="110"/>
      <c r="G31" s="110"/>
      <c r="H31" s="110"/>
      <c r="I31" s="110" t="s">
        <v>55</v>
      </c>
      <c r="J31" s="110" t="s">
        <v>56</v>
      </c>
      <c r="K31" s="115"/>
      <c r="L31" s="110" t="s">
        <v>57</v>
      </c>
      <c r="M31" s="110"/>
      <c r="N31" s="110" t="s">
        <v>61</v>
      </c>
      <c r="O31" s="110"/>
      <c r="P31" s="115"/>
      <c r="Q31" s="115"/>
      <c r="R31" s="110" t="s">
        <v>62</v>
      </c>
      <c r="S31" s="110" t="s">
        <v>60</v>
      </c>
      <c r="T31" s="86">
        <f t="shared" si="5"/>
        <v>0</v>
      </c>
      <c r="U31" s="87">
        <f t="shared" si="1"/>
        <v>0</v>
      </c>
      <c r="V31" s="74"/>
      <c r="W31" s="91">
        <f t="shared" si="2"/>
        <v>0.35</v>
      </c>
      <c r="X31" s="92">
        <f t="shared" si="3"/>
        <v>0</v>
      </c>
      <c r="Y31" s="92">
        <f t="shared" si="6"/>
        <v>0</v>
      </c>
      <c r="Z31" s="92">
        <f t="shared" si="4"/>
        <v>0</v>
      </c>
      <c r="AA31" s="90">
        <f t="shared" si="7"/>
        <v>0</v>
      </c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128"/>
    </row>
    <row r="32" spans="1:77" ht="22.5" customHeight="1" x14ac:dyDescent="0.25">
      <c r="A32" s="85">
        <v>24</v>
      </c>
      <c r="B32" s="109"/>
      <c r="C32" s="110"/>
      <c r="D32" s="110" t="s">
        <v>55</v>
      </c>
      <c r="E32" s="110"/>
      <c r="F32" s="110"/>
      <c r="G32" s="110"/>
      <c r="H32" s="110"/>
      <c r="I32" s="110" t="s">
        <v>55</v>
      </c>
      <c r="J32" s="110" t="s">
        <v>56</v>
      </c>
      <c r="K32" s="115"/>
      <c r="L32" s="110" t="s">
        <v>57</v>
      </c>
      <c r="M32" s="110"/>
      <c r="N32" s="110" t="s">
        <v>61</v>
      </c>
      <c r="O32" s="110"/>
      <c r="P32" s="115"/>
      <c r="Q32" s="115"/>
      <c r="R32" s="110" t="s">
        <v>62</v>
      </c>
      <c r="S32" s="110" t="s">
        <v>60</v>
      </c>
      <c r="T32" s="86">
        <f t="shared" si="5"/>
        <v>0</v>
      </c>
      <c r="U32" s="87">
        <f t="shared" si="1"/>
        <v>0</v>
      </c>
      <c r="V32" s="74"/>
      <c r="W32" s="91">
        <f t="shared" si="2"/>
        <v>0.35</v>
      </c>
      <c r="X32" s="92">
        <f t="shared" si="3"/>
        <v>0</v>
      </c>
      <c r="Y32" s="92">
        <f t="shared" si="6"/>
        <v>0</v>
      </c>
      <c r="Z32" s="92">
        <f t="shared" si="4"/>
        <v>0</v>
      </c>
      <c r="AA32" s="90">
        <f t="shared" si="7"/>
        <v>0</v>
      </c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128"/>
    </row>
    <row r="33" spans="1:77" ht="22.5" customHeight="1" x14ac:dyDescent="0.25">
      <c r="A33" s="85">
        <v>25</v>
      </c>
      <c r="B33" s="109"/>
      <c r="C33" s="110"/>
      <c r="D33" s="110" t="s">
        <v>55</v>
      </c>
      <c r="E33" s="110"/>
      <c r="F33" s="110"/>
      <c r="G33" s="110"/>
      <c r="H33" s="110"/>
      <c r="I33" s="110" t="s">
        <v>55</v>
      </c>
      <c r="J33" s="110" t="s">
        <v>56</v>
      </c>
      <c r="K33" s="115"/>
      <c r="L33" s="110" t="s">
        <v>57</v>
      </c>
      <c r="M33" s="110"/>
      <c r="N33" s="110" t="s">
        <v>61</v>
      </c>
      <c r="O33" s="110"/>
      <c r="P33" s="115"/>
      <c r="Q33" s="115"/>
      <c r="R33" s="110" t="s">
        <v>62</v>
      </c>
      <c r="S33" s="110" t="s">
        <v>60</v>
      </c>
      <c r="T33" s="86">
        <f t="shared" si="5"/>
        <v>0</v>
      </c>
      <c r="U33" s="87">
        <f t="shared" si="1"/>
        <v>0</v>
      </c>
      <c r="V33" s="74"/>
      <c r="W33" s="91">
        <f t="shared" si="2"/>
        <v>0.35</v>
      </c>
      <c r="X33" s="92">
        <f t="shared" si="3"/>
        <v>0</v>
      </c>
      <c r="Y33" s="92">
        <f t="shared" si="6"/>
        <v>0</v>
      </c>
      <c r="Z33" s="92">
        <f t="shared" si="4"/>
        <v>0</v>
      </c>
      <c r="AA33" s="90">
        <f t="shared" si="7"/>
        <v>0</v>
      </c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128"/>
    </row>
    <row r="34" spans="1:77" ht="22.5" customHeight="1" x14ac:dyDescent="0.25">
      <c r="A34" s="85">
        <v>26</v>
      </c>
      <c r="B34" s="109"/>
      <c r="C34" s="110"/>
      <c r="D34" s="110" t="s">
        <v>55</v>
      </c>
      <c r="E34" s="110"/>
      <c r="F34" s="110"/>
      <c r="G34" s="110"/>
      <c r="H34" s="110"/>
      <c r="I34" s="110" t="s">
        <v>55</v>
      </c>
      <c r="J34" s="110" t="s">
        <v>56</v>
      </c>
      <c r="K34" s="115"/>
      <c r="L34" s="110" t="s">
        <v>57</v>
      </c>
      <c r="M34" s="110"/>
      <c r="N34" s="110" t="s">
        <v>61</v>
      </c>
      <c r="O34" s="110"/>
      <c r="P34" s="115"/>
      <c r="Q34" s="115"/>
      <c r="R34" s="110" t="s">
        <v>62</v>
      </c>
      <c r="S34" s="110" t="s">
        <v>60</v>
      </c>
      <c r="T34" s="86">
        <f t="shared" si="5"/>
        <v>0</v>
      </c>
      <c r="U34" s="87">
        <f t="shared" si="1"/>
        <v>0</v>
      </c>
      <c r="V34" s="74"/>
      <c r="W34" s="91">
        <f t="shared" si="2"/>
        <v>0.35</v>
      </c>
      <c r="X34" s="92">
        <f t="shared" si="3"/>
        <v>0</v>
      </c>
      <c r="Y34" s="92">
        <f t="shared" si="6"/>
        <v>0</v>
      </c>
      <c r="Z34" s="92">
        <f t="shared" si="4"/>
        <v>0</v>
      </c>
      <c r="AA34" s="90">
        <f t="shared" si="7"/>
        <v>0</v>
      </c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128"/>
    </row>
    <row r="35" spans="1:77" ht="22.5" customHeight="1" x14ac:dyDescent="0.25">
      <c r="A35" s="85">
        <v>27</v>
      </c>
      <c r="B35" s="109"/>
      <c r="C35" s="110"/>
      <c r="D35" s="110" t="s">
        <v>55</v>
      </c>
      <c r="E35" s="110"/>
      <c r="F35" s="110"/>
      <c r="G35" s="110"/>
      <c r="H35" s="110"/>
      <c r="I35" s="110" t="s">
        <v>55</v>
      </c>
      <c r="J35" s="110" t="s">
        <v>56</v>
      </c>
      <c r="K35" s="115"/>
      <c r="L35" s="110" t="s">
        <v>57</v>
      </c>
      <c r="M35" s="110"/>
      <c r="N35" s="110" t="s">
        <v>115</v>
      </c>
      <c r="O35" s="110"/>
      <c r="P35" s="115"/>
      <c r="Q35" s="115"/>
      <c r="R35" s="110" t="s">
        <v>62</v>
      </c>
      <c r="S35" s="110" t="s">
        <v>60</v>
      </c>
      <c r="T35" s="86">
        <f t="shared" si="5"/>
        <v>0</v>
      </c>
      <c r="U35" s="87">
        <f t="shared" si="1"/>
        <v>0</v>
      </c>
      <c r="V35" s="74"/>
      <c r="W35" s="91">
        <f t="shared" si="2"/>
        <v>0.35</v>
      </c>
      <c r="X35" s="92">
        <f t="shared" si="3"/>
        <v>0</v>
      </c>
      <c r="Y35" s="92">
        <f t="shared" si="6"/>
        <v>0</v>
      </c>
      <c r="Z35" s="92">
        <f t="shared" si="4"/>
        <v>0</v>
      </c>
      <c r="AA35" s="90">
        <f t="shared" si="7"/>
        <v>0</v>
      </c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128"/>
    </row>
    <row r="36" spans="1:77" ht="22.5" customHeight="1" x14ac:dyDescent="0.25">
      <c r="A36" s="85">
        <v>28</v>
      </c>
      <c r="B36" s="109"/>
      <c r="C36" s="110"/>
      <c r="D36" s="110" t="s">
        <v>55</v>
      </c>
      <c r="E36" s="110"/>
      <c r="F36" s="110"/>
      <c r="G36" s="110"/>
      <c r="H36" s="110"/>
      <c r="I36" s="110" t="s">
        <v>55</v>
      </c>
      <c r="J36" s="110" t="s">
        <v>56</v>
      </c>
      <c r="K36" s="115"/>
      <c r="L36" s="110" t="s">
        <v>57</v>
      </c>
      <c r="M36" s="110"/>
      <c r="N36" s="110" t="s">
        <v>61</v>
      </c>
      <c r="O36" s="110"/>
      <c r="P36" s="115"/>
      <c r="Q36" s="115"/>
      <c r="R36" s="110" t="s">
        <v>62</v>
      </c>
      <c r="S36" s="110" t="s">
        <v>60</v>
      </c>
      <c r="T36" s="86">
        <f t="shared" si="5"/>
        <v>0</v>
      </c>
      <c r="U36" s="87">
        <f t="shared" si="1"/>
        <v>0</v>
      </c>
      <c r="V36" s="74"/>
      <c r="W36" s="91">
        <f t="shared" si="2"/>
        <v>0.35</v>
      </c>
      <c r="X36" s="92">
        <f t="shared" si="3"/>
        <v>0</v>
      </c>
      <c r="Y36" s="92">
        <f t="shared" si="6"/>
        <v>0</v>
      </c>
      <c r="Z36" s="92">
        <f t="shared" si="4"/>
        <v>0</v>
      </c>
      <c r="AA36" s="90">
        <f t="shared" si="7"/>
        <v>0</v>
      </c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128"/>
    </row>
    <row r="37" spans="1:77" ht="22.5" customHeight="1" x14ac:dyDescent="0.25">
      <c r="A37" s="85">
        <v>29</v>
      </c>
      <c r="B37" s="109"/>
      <c r="C37" s="110"/>
      <c r="D37" s="110" t="s">
        <v>55</v>
      </c>
      <c r="E37" s="110"/>
      <c r="F37" s="110"/>
      <c r="G37" s="110"/>
      <c r="H37" s="110"/>
      <c r="I37" s="110" t="s">
        <v>55</v>
      </c>
      <c r="J37" s="110" t="s">
        <v>56</v>
      </c>
      <c r="K37" s="115"/>
      <c r="L37" s="110" t="s">
        <v>57</v>
      </c>
      <c r="M37" s="110"/>
      <c r="N37" s="110" t="s">
        <v>61</v>
      </c>
      <c r="O37" s="110"/>
      <c r="P37" s="115"/>
      <c r="Q37" s="115"/>
      <c r="R37" s="110" t="s">
        <v>62</v>
      </c>
      <c r="S37" s="110" t="s">
        <v>60</v>
      </c>
      <c r="T37" s="86">
        <f t="shared" si="5"/>
        <v>0</v>
      </c>
      <c r="U37" s="87">
        <f t="shared" si="1"/>
        <v>0</v>
      </c>
      <c r="V37" s="74"/>
      <c r="W37" s="91">
        <f t="shared" si="2"/>
        <v>0.35</v>
      </c>
      <c r="X37" s="92">
        <f t="shared" si="3"/>
        <v>0</v>
      </c>
      <c r="Y37" s="92">
        <f t="shared" si="6"/>
        <v>0</v>
      </c>
      <c r="Z37" s="92">
        <f t="shared" si="4"/>
        <v>0</v>
      </c>
      <c r="AA37" s="90">
        <f t="shared" si="7"/>
        <v>0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128"/>
    </row>
    <row r="38" spans="1:77" ht="22.5" customHeight="1" x14ac:dyDescent="0.25">
      <c r="A38" s="85">
        <v>30</v>
      </c>
      <c r="B38" s="109"/>
      <c r="C38" s="110"/>
      <c r="D38" s="110" t="s">
        <v>55</v>
      </c>
      <c r="E38" s="110"/>
      <c r="F38" s="110"/>
      <c r="G38" s="110"/>
      <c r="H38" s="110"/>
      <c r="I38" s="110" t="s">
        <v>55</v>
      </c>
      <c r="J38" s="110" t="s">
        <v>56</v>
      </c>
      <c r="K38" s="115"/>
      <c r="L38" s="110" t="s">
        <v>57</v>
      </c>
      <c r="M38" s="110"/>
      <c r="N38" s="110" t="s">
        <v>61</v>
      </c>
      <c r="O38" s="110"/>
      <c r="P38" s="115"/>
      <c r="Q38" s="115"/>
      <c r="R38" s="110" t="s">
        <v>62</v>
      </c>
      <c r="S38" s="110" t="s">
        <v>60</v>
      </c>
      <c r="T38" s="86">
        <f t="shared" si="5"/>
        <v>0</v>
      </c>
      <c r="U38" s="87">
        <f t="shared" si="1"/>
        <v>0</v>
      </c>
      <c r="V38" s="74"/>
      <c r="W38" s="91">
        <f t="shared" si="2"/>
        <v>0.35</v>
      </c>
      <c r="X38" s="92">
        <f t="shared" si="3"/>
        <v>0</v>
      </c>
      <c r="Y38" s="92">
        <f t="shared" si="6"/>
        <v>0</v>
      </c>
      <c r="Z38" s="92">
        <f t="shared" si="4"/>
        <v>0</v>
      </c>
      <c r="AA38" s="90">
        <f t="shared" si="7"/>
        <v>0</v>
      </c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128"/>
    </row>
    <row r="39" spans="1:77" ht="22.5" customHeight="1" x14ac:dyDescent="0.25">
      <c r="A39" s="85">
        <v>31</v>
      </c>
      <c r="B39" s="109"/>
      <c r="C39" s="110"/>
      <c r="D39" s="110" t="s">
        <v>55</v>
      </c>
      <c r="E39" s="110"/>
      <c r="F39" s="110"/>
      <c r="G39" s="110"/>
      <c r="H39" s="110"/>
      <c r="I39" s="110" t="s">
        <v>55</v>
      </c>
      <c r="J39" s="110" t="s">
        <v>56</v>
      </c>
      <c r="K39" s="115"/>
      <c r="L39" s="110" t="s">
        <v>57</v>
      </c>
      <c r="M39" s="110"/>
      <c r="N39" s="110" t="s">
        <v>61</v>
      </c>
      <c r="O39" s="110"/>
      <c r="P39" s="115"/>
      <c r="Q39" s="115"/>
      <c r="R39" s="110" t="s">
        <v>62</v>
      </c>
      <c r="S39" s="110" t="s">
        <v>60</v>
      </c>
      <c r="T39" s="86">
        <f t="shared" si="5"/>
        <v>0</v>
      </c>
      <c r="U39" s="87">
        <f t="shared" si="1"/>
        <v>0</v>
      </c>
      <c r="V39" s="74"/>
      <c r="W39" s="91">
        <f t="shared" si="2"/>
        <v>0.35</v>
      </c>
      <c r="X39" s="92">
        <f t="shared" si="3"/>
        <v>0</v>
      </c>
      <c r="Y39" s="92">
        <f t="shared" si="6"/>
        <v>0</v>
      </c>
      <c r="Z39" s="92">
        <f t="shared" si="4"/>
        <v>0</v>
      </c>
      <c r="AA39" s="90">
        <f t="shared" si="7"/>
        <v>0</v>
      </c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128"/>
    </row>
    <row r="40" spans="1:77" ht="22.5" customHeight="1" x14ac:dyDescent="0.25">
      <c r="A40" s="85">
        <v>32</v>
      </c>
      <c r="B40" s="109"/>
      <c r="C40" s="110"/>
      <c r="D40" s="110" t="s">
        <v>55</v>
      </c>
      <c r="E40" s="110"/>
      <c r="F40" s="110"/>
      <c r="G40" s="110"/>
      <c r="H40" s="110"/>
      <c r="I40" s="110" t="s">
        <v>55</v>
      </c>
      <c r="J40" s="110" t="s">
        <v>56</v>
      </c>
      <c r="K40" s="115"/>
      <c r="L40" s="110" t="s">
        <v>57</v>
      </c>
      <c r="M40" s="110"/>
      <c r="N40" s="110" t="s">
        <v>61</v>
      </c>
      <c r="O40" s="110"/>
      <c r="P40" s="115"/>
      <c r="Q40" s="115"/>
      <c r="R40" s="110" t="s">
        <v>62</v>
      </c>
      <c r="S40" s="110" t="s">
        <v>60</v>
      </c>
      <c r="T40" s="86">
        <f t="shared" si="5"/>
        <v>0</v>
      </c>
      <c r="U40" s="87">
        <f t="shared" si="1"/>
        <v>0</v>
      </c>
      <c r="V40" s="74"/>
      <c r="W40" s="91">
        <f t="shared" si="2"/>
        <v>0.35</v>
      </c>
      <c r="X40" s="92">
        <f t="shared" si="3"/>
        <v>0</v>
      </c>
      <c r="Y40" s="92">
        <f t="shared" si="6"/>
        <v>0</v>
      </c>
      <c r="Z40" s="92">
        <f t="shared" si="4"/>
        <v>0</v>
      </c>
      <c r="AA40" s="90">
        <f t="shared" si="7"/>
        <v>0</v>
      </c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128"/>
    </row>
    <row r="41" spans="1:77" ht="22.5" customHeight="1" x14ac:dyDescent="0.25">
      <c r="A41" s="85">
        <v>33</v>
      </c>
      <c r="B41" s="109"/>
      <c r="C41" s="110"/>
      <c r="D41" s="110" t="s">
        <v>55</v>
      </c>
      <c r="E41" s="110"/>
      <c r="F41" s="110"/>
      <c r="G41" s="110"/>
      <c r="H41" s="110"/>
      <c r="I41" s="110" t="s">
        <v>55</v>
      </c>
      <c r="J41" s="110" t="s">
        <v>56</v>
      </c>
      <c r="K41" s="115"/>
      <c r="L41" s="110" t="s">
        <v>57</v>
      </c>
      <c r="M41" s="110"/>
      <c r="N41" s="110" t="s">
        <v>61</v>
      </c>
      <c r="O41" s="110"/>
      <c r="P41" s="115"/>
      <c r="Q41" s="115"/>
      <c r="R41" s="110" t="s">
        <v>62</v>
      </c>
      <c r="S41" s="110" t="s">
        <v>60</v>
      </c>
      <c r="T41" s="86">
        <f t="shared" si="5"/>
        <v>0</v>
      </c>
      <c r="U41" s="87">
        <f t="shared" si="1"/>
        <v>0</v>
      </c>
      <c r="V41" s="74"/>
      <c r="W41" s="91">
        <f t="shared" ref="W41:W72" si="8">VLOOKUP(L41,$G$215:$H$220,2,FALSE)</f>
        <v>0.35</v>
      </c>
      <c r="X41" s="92">
        <f t="shared" ref="X41:X72" si="9">IF(M41&lt;0,-1,1)*IF(J41="full",K41,IF(L41="Gross Tax",0,$K$210*ABS(M41)))</f>
        <v>0</v>
      </c>
      <c r="Y41" s="92">
        <f t="shared" si="6"/>
        <v>0</v>
      </c>
      <c r="Z41" s="92">
        <f t="shared" ref="Z41:Z72" si="10">IF(M41&lt;0,-1,1)*(VLOOKUP(R41,$A$202:$BU$205,VLOOKUP($E$2,$A$208:$B$219,2,FALSE)+1,FALSE)/100*ABS(Q41))</f>
        <v>0</v>
      </c>
      <c r="AA41" s="90">
        <f t="shared" si="7"/>
        <v>0</v>
      </c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128"/>
    </row>
    <row r="42" spans="1:77" ht="22.5" customHeight="1" x14ac:dyDescent="0.25">
      <c r="A42" s="93">
        <v>34</v>
      </c>
      <c r="B42" s="111"/>
      <c r="C42" s="112"/>
      <c r="D42" s="112" t="s">
        <v>55</v>
      </c>
      <c r="E42" s="110"/>
      <c r="F42" s="110"/>
      <c r="G42" s="110"/>
      <c r="H42" s="112"/>
      <c r="I42" s="112" t="s">
        <v>55</v>
      </c>
      <c r="J42" s="112" t="s">
        <v>56</v>
      </c>
      <c r="K42" s="116"/>
      <c r="L42" s="110" t="s">
        <v>57</v>
      </c>
      <c r="M42" s="110"/>
      <c r="N42" s="112" t="s">
        <v>61</v>
      </c>
      <c r="O42" s="110"/>
      <c r="P42" s="116"/>
      <c r="Q42" s="116"/>
      <c r="R42" s="112" t="s">
        <v>62</v>
      </c>
      <c r="S42" s="112" t="s">
        <v>60</v>
      </c>
      <c r="T42" s="86">
        <f t="shared" si="5"/>
        <v>0</v>
      </c>
      <c r="U42" s="87">
        <f t="shared" si="1"/>
        <v>0</v>
      </c>
      <c r="V42" s="74"/>
      <c r="W42" s="91">
        <f t="shared" si="8"/>
        <v>0.35</v>
      </c>
      <c r="X42" s="92">
        <f t="shared" si="9"/>
        <v>0</v>
      </c>
      <c r="Y42" s="92">
        <f t="shared" si="6"/>
        <v>0</v>
      </c>
      <c r="Z42" s="92">
        <f t="shared" si="10"/>
        <v>0</v>
      </c>
      <c r="AA42" s="90">
        <f t="shared" si="7"/>
        <v>0</v>
      </c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128"/>
    </row>
    <row r="43" spans="1:77" ht="22.5" customHeight="1" x14ac:dyDescent="0.25">
      <c r="A43" s="85">
        <v>35</v>
      </c>
      <c r="B43" s="109"/>
      <c r="C43" s="110"/>
      <c r="D43" s="110" t="s">
        <v>55</v>
      </c>
      <c r="E43" s="110"/>
      <c r="F43" s="110"/>
      <c r="G43" s="110"/>
      <c r="H43" s="110"/>
      <c r="I43" s="110" t="s">
        <v>55</v>
      </c>
      <c r="J43" s="110" t="s">
        <v>56</v>
      </c>
      <c r="K43" s="115"/>
      <c r="L43" s="110" t="s">
        <v>57</v>
      </c>
      <c r="M43" s="110"/>
      <c r="N43" s="110" t="s">
        <v>61</v>
      </c>
      <c r="O43" s="110"/>
      <c r="P43" s="115"/>
      <c r="Q43" s="115"/>
      <c r="R43" s="110" t="s">
        <v>62</v>
      </c>
      <c r="S43" s="110" t="s">
        <v>60</v>
      </c>
      <c r="T43" s="86">
        <f t="shared" si="5"/>
        <v>0</v>
      </c>
      <c r="U43" s="87">
        <f t="shared" si="1"/>
        <v>0</v>
      </c>
      <c r="V43" s="74"/>
      <c r="W43" s="91">
        <f t="shared" si="8"/>
        <v>0.35</v>
      </c>
      <c r="X43" s="92">
        <f t="shared" si="9"/>
        <v>0</v>
      </c>
      <c r="Y43" s="92">
        <f t="shared" si="6"/>
        <v>0</v>
      </c>
      <c r="Z43" s="92">
        <f t="shared" si="10"/>
        <v>0</v>
      </c>
      <c r="AA43" s="90">
        <f t="shared" si="7"/>
        <v>0</v>
      </c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128"/>
    </row>
    <row r="44" spans="1:77" ht="22.5" customHeight="1" x14ac:dyDescent="0.25">
      <c r="A44" s="93">
        <v>36</v>
      </c>
      <c r="B44" s="111"/>
      <c r="C44" s="112"/>
      <c r="D44" s="112" t="s">
        <v>55</v>
      </c>
      <c r="E44" s="110"/>
      <c r="F44" s="110"/>
      <c r="G44" s="110"/>
      <c r="H44" s="112"/>
      <c r="I44" s="112" t="s">
        <v>55</v>
      </c>
      <c r="J44" s="112" t="s">
        <v>56</v>
      </c>
      <c r="K44" s="116"/>
      <c r="L44" s="110" t="s">
        <v>57</v>
      </c>
      <c r="M44" s="110"/>
      <c r="N44" s="112" t="s">
        <v>61</v>
      </c>
      <c r="O44" s="110"/>
      <c r="P44" s="116"/>
      <c r="Q44" s="116"/>
      <c r="R44" s="112" t="s">
        <v>62</v>
      </c>
      <c r="S44" s="112" t="s">
        <v>60</v>
      </c>
      <c r="T44" s="86">
        <f t="shared" si="5"/>
        <v>0</v>
      </c>
      <c r="U44" s="87">
        <f t="shared" si="1"/>
        <v>0</v>
      </c>
      <c r="V44" s="74"/>
      <c r="W44" s="91">
        <f t="shared" si="8"/>
        <v>0.35</v>
      </c>
      <c r="X44" s="92">
        <f t="shared" si="9"/>
        <v>0</v>
      </c>
      <c r="Y44" s="92">
        <f t="shared" si="6"/>
        <v>0</v>
      </c>
      <c r="Z44" s="92">
        <f t="shared" si="10"/>
        <v>0</v>
      </c>
      <c r="AA44" s="90">
        <f t="shared" si="7"/>
        <v>0</v>
      </c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128"/>
    </row>
    <row r="45" spans="1:77" ht="22.5" customHeight="1" x14ac:dyDescent="0.25">
      <c r="A45" s="85">
        <v>37</v>
      </c>
      <c r="B45" s="109"/>
      <c r="C45" s="110"/>
      <c r="D45" s="110" t="s">
        <v>55</v>
      </c>
      <c r="E45" s="110"/>
      <c r="F45" s="110"/>
      <c r="G45" s="110"/>
      <c r="H45" s="110"/>
      <c r="I45" s="110" t="s">
        <v>55</v>
      </c>
      <c r="J45" s="110" t="s">
        <v>56</v>
      </c>
      <c r="K45" s="115"/>
      <c r="L45" s="110" t="s">
        <v>57</v>
      </c>
      <c r="M45" s="110"/>
      <c r="N45" s="110" t="s">
        <v>61</v>
      </c>
      <c r="O45" s="110"/>
      <c r="P45" s="115"/>
      <c r="Q45" s="115"/>
      <c r="R45" s="110" t="s">
        <v>62</v>
      </c>
      <c r="S45" s="110" t="s">
        <v>60</v>
      </c>
      <c r="T45" s="86">
        <f t="shared" si="5"/>
        <v>0</v>
      </c>
      <c r="U45" s="87">
        <f t="shared" si="1"/>
        <v>0</v>
      </c>
      <c r="V45" s="74"/>
      <c r="W45" s="91">
        <f t="shared" si="8"/>
        <v>0.35</v>
      </c>
      <c r="X45" s="92">
        <f t="shared" si="9"/>
        <v>0</v>
      </c>
      <c r="Y45" s="92">
        <f t="shared" si="6"/>
        <v>0</v>
      </c>
      <c r="Z45" s="92">
        <f t="shared" si="10"/>
        <v>0</v>
      </c>
      <c r="AA45" s="90">
        <f t="shared" si="7"/>
        <v>0</v>
      </c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128"/>
    </row>
    <row r="46" spans="1:77" ht="22.5" customHeight="1" x14ac:dyDescent="0.25">
      <c r="A46" s="93">
        <v>38</v>
      </c>
      <c r="B46" s="111"/>
      <c r="C46" s="112"/>
      <c r="D46" s="110" t="s">
        <v>55</v>
      </c>
      <c r="E46" s="110"/>
      <c r="F46" s="110"/>
      <c r="G46" s="110"/>
      <c r="H46" s="112"/>
      <c r="I46" s="110" t="s">
        <v>55</v>
      </c>
      <c r="J46" s="110" t="s">
        <v>56</v>
      </c>
      <c r="K46" s="116"/>
      <c r="L46" s="110" t="s">
        <v>57</v>
      </c>
      <c r="M46" s="110"/>
      <c r="N46" s="112" t="s">
        <v>61</v>
      </c>
      <c r="O46" s="110"/>
      <c r="P46" s="116"/>
      <c r="Q46" s="116"/>
      <c r="R46" s="110" t="s">
        <v>62</v>
      </c>
      <c r="S46" s="112" t="s">
        <v>60</v>
      </c>
      <c r="T46" s="86">
        <f t="shared" si="5"/>
        <v>0</v>
      </c>
      <c r="U46" s="87">
        <f t="shared" si="1"/>
        <v>0</v>
      </c>
      <c r="V46" s="74"/>
      <c r="W46" s="91">
        <f t="shared" si="8"/>
        <v>0.35</v>
      </c>
      <c r="X46" s="92">
        <f t="shared" si="9"/>
        <v>0</v>
      </c>
      <c r="Y46" s="92">
        <f t="shared" si="6"/>
        <v>0</v>
      </c>
      <c r="Z46" s="92">
        <f t="shared" si="10"/>
        <v>0</v>
      </c>
      <c r="AA46" s="90">
        <f t="shared" si="7"/>
        <v>0</v>
      </c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128"/>
    </row>
    <row r="47" spans="1:77" ht="22.5" customHeight="1" x14ac:dyDescent="0.25">
      <c r="A47" s="85">
        <v>39</v>
      </c>
      <c r="B47" s="109"/>
      <c r="C47" s="110"/>
      <c r="D47" s="110" t="s">
        <v>55</v>
      </c>
      <c r="E47" s="110"/>
      <c r="F47" s="110"/>
      <c r="G47" s="110"/>
      <c r="H47" s="110"/>
      <c r="I47" s="110" t="s">
        <v>55</v>
      </c>
      <c r="J47" s="110" t="s">
        <v>56</v>
      </c>
      <c r="K47" s="115"/>
      <c r="L47" s="110" t="s">
        <v>57</v>
      </c>
      <c r="M47" s="110"/>
      <c r="N47" s="110" t="s">
        <v>61</v>
      </c>
      <c r="O47" s="110"/>
      <c r="P47" s="115"/>
      <c r="Q47" s="115"/>
      <c r="R47" s="110" t="s">
        <v>62</v>
      </c>
      <c r="S47" s="110" t="s">
        <v>60</v>
      </c>
      <c r="T47" s="86">
        <f t="shared" si="5"/>
        <v>0</v>
      </c>
      <c r="U47" s="87">
        <f t="shared" si="1"/>
        <v>0</v>
      </c>
      <c r="V47" s="74"/>
      <c r="W47" s="91">
        <f t="shared" si="8"/>
        <v>0.35</v>
      </c>
      <c r="X47" s="92">
        <f t="shared" si="9"/>
        <v>0</v>
      </c>
      <c r="Y47" s="92">
        <f t="shared" si="6"/>
        <v>0</v>
      </c>
      <c r="Z47" s="92">
        <f t="shared" si="10"/>
        <v>0</v>
      </c>
      <c r="AA47" s="90">
        <f t="shared" si="7"/>
        <v>0</v>
      </c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128"/>
    </row>
    <row r="48" spans="1:77" ht="22.5" customHeight="1" x14ac:dyDescent="0.25">
      <c r="A48" s="85">
        <v>40</v>
      </c>
      <c r="B48" s="109"/>
      <c r="C48" s="110"/>
      <c r="D48" s="110" t="s">
        <v>55</v>
      </c>
      <c r="E48" s="110"/>
      <c r="F48" s="110"/>
      <c r="G48" s="110"/>
      <c r="H48" s="110"/>
      <c r="I48" s="110" t="s">
        <v>55</v>
      </c>
      <c r="J48" s="110" t="s">
        <v>56</v>
      </c>
      <c r="K48" s="115"/>
      <c r="L48" s="110" t="s">
        <v>57</v>
      </c>
      <c r="M48" s="110"/>
      <c r="N48" s="110" t="s">
        <v>61</v>
      </c>
      <c r="O48" s="110"/>
      <c r="P48" s="115"/>
      <c r="Q48" s="115"/>
      <c r="R48" s="110" t="s">
        <v>62</v>
      </c>
      <c r="S48" s="110" t="s">
        <v>60</v>
      </c>
      <c r="T48" s="86">
        <f t="shared" si="5"/>
        <v>0</v>
      </c>
      <c r="U48" s="87">
        <f t="shared" si="1"/>
        <v>0</v>
      </c>
      <c r="V48" s="74"/>
      <c r="W48" s="91">
        <f t="shared" si="8"/>
        <v>0.35</v>
      </c>
      <c r="X48" s="92">
        <f t="shared" si="9"/>
        <v>0</v>
      </c>
      <c r="Y48" s="92">
        <f t="shared" si="6"/>
        <v>0</v>
      </c>
      <c r="Z48" s="92">
        <f t="shared" si="10"/>
        <v>0</v>
      </c>
      <c r="AA48" s="90">
        <f t="shared" si="7"/>
        <v>0</v>
      </c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128"/>
    </row>
    <row r="49" spans="1:77" ht="22.5" customHeight="1" x14ac:dyDescent="0.25">
      <c r="A49" s="85">
        <v>41</v>
      </c>
      <c r="B49" s="109"/>
      <c r="C49" s="110"/>
      <c r="D49" s="110" t="s">
        <v>55</v>
      </c>
      <c r="E49" s="110"/>
      <c r="F49" s="110"/>
      <c r="G49" s="110"/>
      <c r="H49" s="110"/>
      <c r="I49" s="110" t="s">
        <v>55</v>
      </c>
      <c r="J49" s="110" t="s">
        <v>56</v>
      </c>
      <c r="K49" s="115"/>
      <c r="L49" s="110" t="s">
        <v>57</v>
      </c>
      <c r="M49" s="110"/>
      <c r="N49" s="110" t="s">
        <v>61</v>
      </c>
      <c r="O49" s="110"/>
      <c r="P49" s="115"/>
      <c r="Q49" s="115"/>
      <c r="R49" s="110" t="s">
        <v>62</v>
      </c>
      <c r="S49" s="110" t="s">
        <v>60</v>
      </c>
      <c r="T49" s="86">
        <f t="shared" si="5"/>
        <v>0</v>
      </c>
      <c r="U49" s="87">
        <f t="shared" si="1"/>
        <v>0</v>
      </c>
      <c r="V49" s="74"/>
      <c r="W49" s="91">
        <f t="shared" si="8"/>
        <v>0.35</v>
      </c>
      <c r="X49" s="92">
        <f t="shared" si="9"/>
        <v>0</v>
      </c>
      <c r="Y49" s="92">
        <f t="shared" si="6"/>
        <v>0</v>
      </c>
      <c r="Z49" s="92">
        <f t="shared" si="10"/>
        <v>0</v>
      </c>
      <c r="AA49" s="90">
        <f t="shared" si="7"/>
        <v>0</v>
      </c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128"/>
    </row>
    <row r="50" spans="1:77" ht="22.5" customHeight="1" x14ac:dyDescent="0.25">
      <c r="A50" s="85">
        <v>42</v>
      </c>
      <c r="B50" s="109"/>
      <c r="C50" s="110"/>
      <c r="D50" s="110" t="s">
        <v>55</v>
      </c>
      <c r="E50" s="110"/>
      <c r="F50" s="110"/>
      <c r="G50" s="110"/>
      <c r="H50" s="110"/>
      <c r="I50" s="110" t="s">
        <v>55</v>
      </c>
      <c r="J50" s="110" t="s">
        <v>56</v>
      </c>
      <c r="K50" s="115"/>
      <c r="L50" s="110" t="s">
        <v>57</v>
      </c>
      <c r="M50" s="110"/>
      <c r="N50" s="110" t="s">
        <v>61</v>
      </c>
      <c r="O50" s="110"/>
      <c r="P50" s="115"/>
      <c r="Q50" s="115"/>
      <c r="R50" s="110" t="s">
        <v>62</v>
      </c>
      <c r="S50" s="110" t="s">
        <v>60</v>
      </c>
      <c r="T50" s="86">
        <f t="shared" si="5"/>
        <v>0</v>
      </c>
      <c r="U50" s="87">
        <f t="shared" si="1"/>
        <v>0</v>
      </c>
      <c r="V50" s="74"/>
      <c r="W50" s="91">
        <f t="shared" si="8"/>
        <v>0.35</v>
      </c>
      <c r="X50" s="92">
        <f t="shared" si="9"/>
        <v>0</v>
      </c>
      <c r="Y50" s="92">
        <f t="shared" si="6"/>
        <v>0</v>
      </c>
      <c r="Z50" s="92">
        <f t="shared" si="10"/>
        <v>0</v>
      </c>
      <c r="AA50" s="90">
        <f t="shared" si="7"/>
        <v>0</v>
      </c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128"/>
    </row>
    <row r="51" spans="1:77" ht="22.5" customHeight="1" x14ac:dyDescent="0.25">
      <c r="A51" s="85">
        <v>43</v>
      </c>
      <c r="B51" s="109"/>
      <c r="C51" s="110"/>
      <c r="D51" s="110" t="s">
        <v>55</v>
      </c>
      <c r="E51" s="110"/>
      <c r="F51" s="110"/>
      <c r="G51" s="110"/>
      <c r="H51" s="110"/>
      <c r="I51" s="110" t="s">
        <v>55</v>
      </c>
      <c r="J51" s="110" t="s">
        <v>56</v>
      </c>
      <c r="K51" s="115"/>
      <c r="L51" s="110" t="s">
        <v>57</v>
      </c>
      <c r="M51" s="110"/>
      <c r="N51" s="110" t="s">
        <v>61</v>
      </c>
      <c r="O51" s="110"/>
      <c r="P51" s="115"/>
      <c r="Q51" s="115"/>
      <c r="R51" s="110" t="s">
        <v>62</v>
      </c>
      <c r="S51" s="110" t="s">
        <v>60</v>
      </c>
      <c r="T51" s="86">
        <f t="shared" si="5"/>
        <v>0</v>
      </c>
      <c r="U51" s="87">
        <f t="shared" si="1"/>
        <v>0</v>
      </c>
      <c r="V51" s="74"/>
      <c r="W51" s="91">
        <f t="shared" si="8"/>
        <v>0.35</v>
      </c>
      <c r="X51" s="92">
        <f t="shared" si="9"/>
        <v>0</v>
      </c>
      <c r="Y51" s="92">
        <f t="shared" si="6"/>
        <v>0</v>
      </c>
      <c r="Z51" s="92">
        <f t="shared" si="10"/>
        <v>0</v>
      </c>
      <c r="AA51" s="90">
        <f t="shared" si="7"/>
        <v>0</v>
      </c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128"/>
    </row>
    <row r="52" spans="1:77" ht="22.5" customHeight="1" x14ac:dyDescent="0.25">
      <c r="A52" s="85">
        <v>44</v>
      </c>
      <c r="B52" s="109"/>
      <c r="C52" s="110"/>
      <c r="D52" s="110" t="s">
        <v>55</v>
      </c>
      <c r="E52" s="110"/>
      <c r="F52" s="110"/>
      <c r="G52" s="110"/>
      <c r="H52" s="110"/>
      <c r="I52" s="110" t="s">
        <v>55</v>
      </c>
      <c r="J52" s="110" t="s">
        <v>56</v>
      </c>
      <c r="K52" s="115"/>
      <c r="L52" s="110" t="s">
        <v>57</v>
      </c>
      <c r="M52" s="110"/>
      <c r="N52" s="110" t="s">
        <v>61</v>
      </c>
      <c r="O52" s="110"/>
      <c r="P52" s="115"/>
      <c r="Q52" s="115"/>
      <c r="R52" s="110" t="s">
        <v>62</v>
      </c>
      <c r="S52" s="110" t="s">
        <v>60</v>
      </c>
      <c r="T52" s="86">
        <f t="shared" si="5"/>
        <v>0</v>
      </c>
      <c r="U52" s="87">
        <f t="shared" si="1"/>
        <v>0</v>
      </c>
      <c r="V52" s="74"/>
      <c r="W52" s="91">
        <f t="shared" si="8"/>
        <v>0.35</v>
      </c>
      <c r="X52" s="92">
        <f t="shared" si="9"/>
        <v>0</v>
      </c>
      <c r="Y52" s="92">
        <f t="shared" si="6"/>
        <v>0</v>
      </c>
      <c r="Z52" s="92">
        <f t="shared" si="10"/>
        <v>0</v>
      </c>
      <c r="AA52" s="90">
        <f t="shared" si="7"/>
        <v>0</v>
      </c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128"/>
    </row>
    <row r="53" spans="1:77" ht="22.5" customHeight="1" x14ac:dyDescent="0.25">
      <c r="A53" s="85">
        <v>45</v>
      </c>
      <c r="B53" s="109"/>
      <c r="C53" s="110"/>
      <c r="D53" s="110" t="s">
        <v>55</v>
      </c>
      <c r="E53" s="110"/>
      <c r="F53" s="110"/>
      <c r="G53" s="110"/>
      <c r="H53" s="110"/>
      <c r="I53" s="110" t="s">
        <v>55</v>
      </c>
      <c r="J53" s="110" t="s">
        <v>56</v>
      </c>
      <c r="K53" s="115"/>
      <c r="L53" s="110" t="s">
        <v>57</v>
      </c>
      <c r="M53" s="110"/>
      <c r="N53" s="110" t="s">
        <v>61</v>
      </c>
      <c r="O53" s="110"/>
      <c r="P53" s="115"/>
      <c r="Q53" s="115"/>
      <c r="R53" s="110" t="s">
        <v>62</v>
      </c>
      <c r="S53" s="110" t="s">
        <v>60</v>
      </c>
      <c r="T53" s="86">
        <f t="shared" si="5"/>
        <v>0</v>
      </c>
      <c r="U53" s="87">
        <f t="shared" si="1"/>
        <v>0</v>
      </c>
      <c r="V53" s="74"/>
      <c r="W53" s="91">
        <f t="shared" si="8"/>
        <v>0.35</v>
      </c>
      <c r="X53" s="92">
        <f t="shared" si="9"/>
        <v>0</v>
      </c>
      <c r="Y53" s="92">
        <f t="shared" si="6"/>
        <v>0</v>
      </c>
      <c r="Z53" s="92">
        <f t="shared" si="10"/>
        <v>0</v>
      </c>
      <c r="AA53" s="90">
        <f t="shared" si="7"/>
        <v>0</v>
      </c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128"/>
    </row>
    <row r="54" spans="1:77" ht="22.5" customHeight="1" x14ac:dyDescent="0.25">
      <c r="A54" s="85">
        <v>46</v>
      </c>
      <c r="B54" s="109"/>
      <c r="C54" s="110"/>
      <c r="D54" s="110" t="s">
        <v>55</v>
      </c>
      <c r="E54" s="110"/>
      <c r="F54" s="110"/>
      <c r="G54" s="110"/>
      <c r="H54" s="110"/>
      <c r="I54" s="110" t="s">
        <v>55</v>
      </c>
      <c r="J54" s="110" t="s">
        <v>56</v>
      </c>
      <c r="K54" s="115"/>
      <c r="L54" s="110" t="s">
        <v>57</v>
      </c>
      <c r="M54" s="110"/>
      <c r="N54" s="110" t="s">
        <v>61</v>
      </c>
      <c r="O54" s="110"/>
      <c r="P54" s="115"/>
      <c r="Q54" s="115"/>
      <c r="R54" s="110" t="s">
        <v>62</v>
      </c>
      <c r="S54" s="110" t="s">
        <v>60</v>
      </c>
      <c r="T54" s="86">
        <f t="shared" si="5"/>
        <v>0</v>
      </c>
      <c r="U54" s="87">
        <f t="shared" si="1"/>
        <v>0</v>
      </c>
      <c r="V54" s="74"/>
      <c r="W54" s="91">
        <f t="shared" si="8"/>
        <v>0.35</v>
      </c>
      <c r="X54" s="92">
        <f t="shared" si="9"/>
        <v>0</v>
      </c>
      <c r="Y54" s="92">
        <f t="shared" si="6"/>
        <v>0</v>
      </c>
      <c r="Z54" s="92">
        <f t="shared" si="10"/>
        <v>0</v>
      </c>
      <c r="AA54" s="90">
        <f t="shared" si="7"/>
        <v>0</v>
      </c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128"/>
    </row>
    <row r="55" spans="1:77" ht="22.5" customHeight="1" x14ac:dyDescent="0.25">
      <c r="A55" s="85">
        <v>47</v>
      </c>
      <c r="B55" s="109"/>
      <c r="C55" s="110"/>
      <c r="D55" s="110" t="s">
        <v>55</v>
      </c>
      <c r="E55" s="110"/>
      <c r="F55" s="110"/>
      <c r="G55" s="110"/>
      <c r="H55" s="110"/>
      <c r="I55" s="110" t="s">
        <v>55</v>
      </c>
      <c r="J55" s="110" t="s">
        <v>56</v>
      </c>
      <c r="K55" s="115"/>
      <c r="L55" s="110" t="s">
        <v>57</v>
      </c>
      <c r="M55" s="110"/>
      <c r="N55" s="110" t="s">
        <v>61</v>
      </c>
      <c r="O55" s="110"/>
      <c r="P55" s="115"/>
      <c r="Q55" s="115"/>
      <c r="R55" s="110" t="s">
        <v>62</v>
      </c>
      <c r="S55" s="110" t="s">
        <v>60</v>
      </c>
      <c r="T55" s="86">
        <f t="shared" si="5"/>
        <v>0</v>
      </c>
      <c r="U55" s="87">
        <f t="shared" si="1"/>
        <v>0</v>
      </c>
      <c r="V55" s="74"/>
      <c r="W55" s="91">
        <f t="shared" si="8"/>
        <v>0.35</v>
      </c>
      <c r="X55" s="92">
        <f t="shared" si="9"/>
        <v>0</v>
      </c>
      <c r="Y55" s="92">
        <f t="shared" si="6"/>
        <v>0</v>
      </c>
      <c r="Z55" s="92">
        <f t="shared" si="10"/>
        <v>0</v>
      </c>
      <c r="AA55" s="90">
        <f t="shared" si="7"/>
        <v>0</v>
      </c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128"/>
    </row>
    <row r="56" spans="1:77" ht="22.5" customHeight="1" x14ac:dyDescent="0.25">
      <c r="A56" s="85">
        <v>48</v>
      </c>
      <c r="B56" s="109"/>
      <c r="C56" s="110"/>
      <c r="D56" s="110" t="s">
        <v>55</v>
      </c>
      <c r="E56" s="110"/>
      <c r="F56" s="110"/>
      <c r="G56" s="110"/>
      <c r="H56" s="110"/>
      <c r="I56" s="110" t="s">
        <v>55</v>
      </c>
      <c r="J56" s="110" t="s">
        <v>56</v>
      </c>
      <c r="K56" s="115"/>
      <c r="L56" s="110" t="s">
        <v>57</v>
      </c>
      <c r="M56" s="110"/>
      <c r="N56" s="110" t="s">
        <v>61</v>
      </c>
      <c r="O56" s="110"/>
      <c r="P56" s="115"/>
      <c r="Q56" s="115"/>
      <c r="R56" s="110" t="s">
        <v>62</v>
      </c>
      <c r="S56" s="110" t="s">
        <v>60</v>
      </c>
      <c r="T56" s="86">
        <f t="shared" si="5"/>
        <v>0</v>
      </c>
      <c r="U56" s="87">
        <f t="shared" si="1"/>
        <v>0</v>
      </c>
      <c r="V56" s="74"/>
      <c r="W56" s="91">
        <f t="shared" si="8"/>
        <v>0.35</v>
      </c>
      <c r="X56" s="92">
        <f t="shared" si="9"/>
        <v>0</v>
      </c>
      <c r="Y56" s="92">
        <f t="shared" si="6"/>
        <v>0</v>
      </c>
      <c r="Z56" s="92">
        <f t="shared" si="10"/>
        <v>0</v>
      </c>
      <c r="AA56" s="90">
        <f t="shared" si="7"/>
        <v>0</v>
      </c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128"/>
    </row>
    <row r="57" spans="1:77" ht="22.5" customHeight="1" x14ac:dyDescent="0.25">
      <c r="A57" s="85">
        <v>49</v>
      </c>
      <c r="B57" s="109"/>
      <c r="C57" s="110"/>
      <c r="D57" s="110" t="s">
        <v>55</v>
      </c>
      <c r="E57" s="110"/>
      <c r="F57" s="110"/>
      <c r="G57" s="110"/>
      <c r="H57" s="110"/>
      <c r="I57" s="110" t="s">
        <v>55</v>
      </c>
      <c r="J57" s="110" t="s">
        <v>56</v>
      </c>
      <c r="K57" s="115"/>
      <c r="L57" s="110" t="s">
        <v>57</v>
      </c>
      <c r="M57" s="110"/>
      <c r="N57" s="110" t="s">
        <v>61</v>
      </c>
      <c r="O57" s="110"/>
      <c r="P57" s="115"/>
      <c r="Q57" s="115"/>
      <c r="R57" s="110" t="s">
        <v>62</v>
      </c>
      <c r="S57" s="110" t="s">
        <v>60</v>
      </c>
      <c r="T57" s="86">
        <f t="shared" si="5"/>
        <v>0</v>
      </c>
      <c r="U57" s="87">
        <f t="shared" si="1"/>
        <v>0</v>
      </c>
      <c r="V57" s="74"/>
      <c r="W57" s="91">
        <f t="shared" si="8"/>
        <v>0.35</v>
      </c>
      <c r="X57" s="92">
        <f t="shared" si="9"/>
        <v>0</v>
      </c>
      <c r="Y57" s="92">
        <f t="shared" si="6"/>
        <v>0</v>
      </c>
      <c r="Z57" s="92">
        <f t="shared" si="10"/>
        <v>0</v>
      </c>
      <c r="AA57" s="90">
        <f t="shared" si="7"/>
        <v>0</v>
      </c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128"/>
    </row>
    <row r="58" spans="1:77" ht="22.5" customHeight="1" x14ac:dyDescent="0.25">
      <c r="A58" s="85">
        <v>50</v>
      </c>
      <c r="B58" s="109"/>
      <c r="C58" s="110"/>
      <c r="D58" s="110" t="s">
        <v>55</v>
      </c>
      <c r="E58" s="110"/>
      <c r="F58" s="110"/>
      <c r="G58" s="110"/>
      <c r="H58" s="110"/>
      <c r="I58" s="110" t="s">
        <v>55</v>
      </c>
      <c r="J58" s="110" t="s">
        <v>56</v>
      </c>
      <c r="K58" s="115"/>
      <c r="L58" s="110" t="s">
        <v>57</v>
      </c>
      <c r="M58" s="110"/>
      <c r="N58" s="110" t="s">
        <v>61</v>
      </c>
      <c r="O58" s="110"/>
      <c r="P58" s="115"/>
      <c r="Q58" s="115"/>
      <c r="R58" s="110" t="s">
        <v>62</v>
      </c>
      <c r="S58" s="110" t="s">
        <v>60</v>
      </c>
      <c r="T58" s="86">
        <f t="shared" si="5"/>
        <v>0</v>
      </c>
      <c r="U58" s="87">
        <f t="shared" si="1"/>
        <v>0</v>
      </c>
      <c r="V58" s="74"/>
      <c r="W58" s="91">
        <f t="shared" si="8"/>
        <v>0.35</v>
      </c>
      <c r="X58" s="92">
        <f t="shared" si="9"/>
        <v>0</v>
      </c>
      <c r="Y58" s="92">
        <f t="shared" si="6"/>
        <v>0</v>
      </c>
      <c r="Z58" s="92">
        <f t="shared" si="10"/>
        <v>0</v>
      </c>
      <c r="AA58" s="90">
        <f t="shared" si="7"/>
        <v>0</v>
      </c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128"/>
    </row>
    <row r="59" spans="1:77" ht="22.5" customHeight="1" x14ac:dyDescent="0.25">
      <c r="A59" s="93">
        <v>51</v>
      </c>
      <c r="B59" s="111"/>
      <c r="C59" s="112"/>
      <c r="D59" s="112" t="s">
        <v>55</v>
      </c>
      <c r="E59" s="110"/>
      <c r="F59" s="110"/>
      <c r="G59" s="110"/>
      <c r="H59" s="112"/>
      <c r="I59" s="112" t="s">
        <v>55</v>
      </c>
      <c r="J59" s="112" t="s">
        <v>56</v>
      </c>
      <c r="K59" s="116"/>
      <c r="L59" s="110" t="s">
        <v>57</v>
      </c>
      <c r="M59" s="110"/>
      <c r="N59" s="112" t="s">
        <v>61</v>
      </c>
      <c r="O59" s="110"/>
      <c r="P59" s="116"/>
      <c r="Q59" s="116"/>
      <c r="R59" s="112" t="s">
        <v>62</v>
      </c>
      <c r="S59" s="112" t="s">
        <v>60</v>
      </c>
      <c r="T59" s="86">
        <f t="shared" si="5"/>
        <v>0</v>
      </c>
      <c r="U59" s="87">
        <f t="shared" si="1"/>
        <v>0</v>
      </c>
      <c r="V59" s="74"/>
      <c r="W59" s="91">
        <f t="shared" si="8"/>
        <v>0.35</v>
      </c>
      <c r="X59" s="92">
        <f t="shared" si="9"/>
        <v>0</v>
      </c>
      <c r="Y59" s="92">
        <f t="shared" si="6"/>
        <v>0</v>
      </c>
      <c r="Z59" s="92">
        <f t="shared" si="10"/>
        <v>0</v>
      </c>
      <c r="AA59" s="90">
        <f t="shared" si="7"/>
        <v>0</v>
      </c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128"/>
    </row>
    <row r="60" spans="1:77" ht="22.5" customHeight="1" x14ac:dyDescent="0.25">
      <c r="A60" s="85">
        <v>52</v>
      </c>
      <c r="B60" s="109"/>
      <c r="C60" s="110"/>
      <c r="D60" s="110" t="s">
        <v>55</v>
      </c>
      <c r="E60" s="110"/>
      <c r="F60" s="110"/>
      <c r="G60" s="110"/>
      <c r="H60" s="110"/>
      <c r="I60" s="110" t="s">
        <v>55</v>
      </c>
      <c r="J60" s="110" t="s">
        <v>56</v>
      </c>
      <c r="K60" s="115"/>
      <c r="L60" s="110" t="s">
        <v>57</v>
      </c>
      <c r="M60" s="110"/>
      <c r="N60" s="110" t="s">
        <v>61</v>
      </c>
      <c r="O60" s="110"/>
      <c r="P60" s="115"/>
      <c r="Q60" s="115"/>
      <c r="R60" s="110" t="s">
        <v>62</v>
      </c>
      <c r="S60" s="110" t="s">
        <v>60</v>
      </c>
      <c r="T60" s="86">
        <f t="shared" si="5"/>
        <v>0</v>
      </c>
      <c r="U60" s="87">
        <f t="shared" si="1"/>
        <v>0</v>
      </c>
      <c r="V60" s="74"/>
      <c r="W60" s="91">
        <f t="shared" si="8"/>
        <v>0.35</v>
      </c>
      <c r="X60" s="92">
        <f t="shared" si="9"/>
        <v>0</v>
      </c>
      <c r="Y60" s="92">
        <f t="shared" si="6"/>
        <v>0</v>
      </c>
      <c r="Z60" s="92">
        <f t="shared" si="10"/>
        <v>0</v>
      </c>
      <c r="AA60" s="90">
        <f t="shared" si="7"/>
        <v>0</v>
      </c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128"/>
    </row>
    <row r="61" spans="1:77" ht="22.5" customHeight="1" x14ac:dyDescent="0.25">
      <c r="A61" s="85">
        <v>53</v>
      </c>
      <c r="B61" s="109"/>
      <c r="C61" s="110"/>
      <c r="D61" s="110" t="s">
        <v>55</v>
      </c>
      <c r="E61" s="110"/>
      <c r="F61" s="110"/>
      <c r="G61" s="110"/>
      <c r="H61" s="110"/>
      <c r="I61" s="110" t="s">
        <v>55</v>
      </c>
      <c r="J61" s="110" t="s">
        <v>56</v>
      </c>
      <c r="K61" s="115"/>
      <c r="L61" s="110" t="s">
        <v>57</v>
      </c>
      <c r="M61" s="110"/>
      <c r="N61" s="110" t="s">
        <v>61</v>
      </c>
      <c r="O61" s="110"/>
      <c r="P61" s="115"/>
      <c r="Q61" s="115"/>
      <c r="R61" s="110" t="s">
        <v>62</v>
      </c>
      <c r="S61" s="110" t="s">
        <v>60</v>
      </c>
      <c r="T61" s="86">
        <f t="shared" si="5"/>
        <v>0</v>
      </c>
      <c r="U61" s="87">
        <f t="shared" si="1"/>
        <v>0</v>
      </c>
      <c r="V61" s="74"/>
      <c r="W61" s="91">
        <f t="shared" si="8"/>
        <v>0.35</v>
      </c>
      <c r="X61" s="92">
        <f t="shared" si="9"/>
        <v>0</v>
      </c>
      <c r="Y61" s="92">
        <f t="shared" si="6"/>
        <v>0</v>
      </c>
      <c r="Z61" s="92">
        <f t="shared" si="10"/>
        <v>0</v>
      </c>
      <c r="AA61" s="90">
        <f t="shared" si="7"/>
        <v>0</v>
      </c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128"/>
    </row>
    <row r="62" spans="1:77" ht="22.5" customHeight="1" x14ac:dyDescent="0.25">
      <c r="A62" s="93">
        <v>54</v>
      </c>
      <c r="B62" s="111"/>
      <c r="C62" s="112"/>
      <c r="D62" s="112" t="s">
        <v>55</v>
      </c>
      <c r="E62" s="110"/>
      <c r="F62" s="110"/>
      <c r="G62" s="110"/>
      <c r="H62" s="112"/>
      <c r="I62" s="112" t="s">
        <v>55</v>
      </c>
      <c r="J62" s="112" t="s">
        <v>56</v>
      </c>
      <c r="K62" s="116"/>
      <c r="L62" s="110" t="s">
        <v>57</v>
      </c>
      <c r="M62" s="110"/>
      <c r="N62" s="112" t="s">
        <v>61</v>
      </c>
      <c r="O62" s="110"/>
      <c r="P62" s="116"/>
      <c r="Q62" s="116"/>
      <c r="R62" s="112" t="s">
        <v>62</v>
      </c>
      <c r="S62" s="112" t="s">
        <v>60</v>
      </c>
      <c r="T62" s="86">
        <f t="shared" si="5"/>
        <v>0</v>
      </c>
      <c r="U62" s="87">
        <f t="shared" si="1"/>
        <v>0</v>
      </c>
      <c r="V62" s="74"/>
      <c r="W62" s="91">
        <f t="shared" si="8"/>
        <v>0.35</v>
      </c>
      <c r="X62" s="92">
        <f t="shared" si="9"/>
        <v>0</v>
      </c>
      <c r="Y62" s="92">
        <f t="shared" si="6"/>
        <v>0</v>
      </c>
      <c r="Z62" s="92">
        <f t="shared" si="10"/>
        <v>0</v>
      </c>
      <c r="AA62" s="90">
        <f t="shared" si="7"/>
        <v>0</v>
      </c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128"/>
    </row>
    <row r="63" spans="1:77" ht="22.5" customHeight="1" x14ac:dyDescent="0.25">
      <c r="A63" s="93">
        <v>55</v>
      </c>
      <c r="B63" s="111"/>
      <c r="C63" s="112"/>
      <c r="D63" s="110" t="s">
        <v>55</v>
      </c>
      <c r="E63" s="110"/>
      <c r="F63" s="110"/>
      <c r="G63" s="110"/>
      <c r="H63" s="112"/>
      <c r="I63" s="110" t="s">
        <v>55</v>
      </c>
      <c r="J63" s="110" t="s">
        <v>56</v>
      </c>
      <c r="K63" s="116"/>
      <c r="L63" s="110" t="s">
        <v>57</v>
      </c>
      <c r="M63" s="110"/>
      <c r="N63" s="112" t="s">
        <v>61</v>
      </c>
      <c r="O63" s="110"/>
      <c r="P63" s="116"/>
      <c r="Q63" s="116"/>
      <c r="R63" s="110" t="s">
        <v>62</v>
      </c>
      <c r="S63" s="112" t="s">
        <v>60</v>
      </c>
      <c r="T63" s="86">
        <f t="shared" si="5"/>
        <v>0</v>
      </c>
      <c r="U63" s="87">
        <f t="shared" si="1"/>
        <v>0</v>
      </c>
      <c r="V63" s="74"/>
      <c r="W63" s="91">
        <f t="shared" si="8"/>
        <v>0.35</v>
      </c>
      <c r="X63" s="92">
        <f t="shared" si="9"/>
        <v>0</v>
      </c>
      <c r="Y63" s="92">
        <f t="shared" si="6"/>
        <v>0</v>
      </c>
      <c r="Z63" s="92">
        <f t="shared" si="10"/>
        <v>0</v>
      </c>
      <c r="AA63" s="90">
        <f t="shared" si="7"/>
        <v>0</v>
      </c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128"/>
    </row>
    <row r="64" spans="1:77" ht="22.5" customHeight="1" x14ac:dyDescent="0.25">
      <c r="A64" s="93">
        <v>56</v>
      </c>
      <c r="B64" s="111"/>
      <c r="C64" s="112"/>
      <c r="D64" s="110" t="s">
        <v>55</v>
      </c>
      <c r="E64" s="110"/>
      <c r="F64" s="110"/>
      <c r="G64" s="110"/>
      <c r="H64" s="112"/>
      <c r="I64" s="110" t="s">
        <v>55</v>
      </c>
      <c r="J64" s="110" t="s">
        <v>56</v>
      </c>
      <c r="K64" s="116"/>
      <c r="L64" s="110" t="s">
        <v>57</v>
      </c>
      <c r="M64" s="110"/>
      <c r="N64" s="112" t="s">
        <v>61</v>
      </c>
      <c r="O64" s="110"/>
      <c r="P64" s="116"/>
      <c r="Q64" s="116"/>
      <c r="R64" s="110" t="s">
        <v>62</v>
      </c>
      <c r="S64" s="112" t="s">
        <v>60</v>
      </c>
      <c r="T64" s="86">
        <f t="shared" si="5"/>
        <v>0</v>
      </c>
      <c r="U64" s="87">
        <f t="shared" si="1"/>
        <v>0</v>
      </c>
      <c r="V64" s="74"/>
      <c r="W64" s="91">
        <f t="shared" si="8"/>
        <v>0.35</v>
      </c>
      <c r="X64" s="92">
        <f t="shared" si="9"/>
        <v>0</v>
      </c>
      <c r="Y64" s="92">
        <f t="shared" si="6"/>
        <v>0</v>
      </c>
      <c r="Z64" s="92">
        <f t="shared" si="10"/>
        <v>0</v>
      </c>
      <c r="AA64" s="90">
        <f t="shared" si="7"/>
        <v>0</v>
      </c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128"/>
    </row>
    <row r="65" spans="1:77" ht="22.5" customHeight="1" x14ac:dyDescent="0.25">
      <c r="A65" s="93">
        <v>57</v>
      </c>
      <c r="B65" s="111"/>
      <c r="C65" s="112"/>
      <c r="D65" s="110" t="s">
        <v>55</v>
      </c>
      <c r="E65" s="110"/>
      <c r="F65" s="110"/>
      <c r="G65" s="110"/>
      <c r="H65" s="112"/>
      <c r="I65" s="110" t="s">
        <v>55</v>
      </c>
      <c r="J65" s="110" t="s">
        <v>56</v>
      </c>
      <c r="K65" s="116"/>
      <c r="L65" s="110" t="s">
        <v>57</v>
      </c>
      <c r="M65" s="110"/>
      <c r="N65" s="112" t="s">
        <v>61</v>
      </c>
      <c r="O65" s="110"/>
      <c r="P65" s="116"/>
      <c r="Q65" s="116"/>
      <c r="R65" s="110" t="s">
        <v>62</v>
      </c>
      <c r="S65" s="112" t="s">
        <v>60</v>
      </c>
      <c r="T65" s="86">
        <f t="shared" si="5"/>
        <v>0</v>
      </c>
      <c r="U65" s="87">
        <f t="shared" si="1"/>
        <v>0</v>
      </c>
      <c r="V65" s="74"/>
      <c r="W65" s="91">
        <f t="shared" si="8"/>
        <v>0.35</v>
      </c>
      <c r="X65" s="92">
        <f t="shared" si="9"/>
        <v>0</v>
      </c>
      <c r="Y65" s="92">
        <f t="shared" si="6"/>
        <v>0</v>
      </c>
      <c r="Z65" s="92">
        <f t="shared" si="10"/>
        <v>0</v>
      </c>
      <c r="AA65" s="90">
        <f t="shared" si="7"/>
        <v>0</v>
      </c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128"/>
    </row>
    <row r="66" spans="1:77" ht="22.5" customHeight="1" x14ac:dyDescent="0.25">
      <c r="A66" s="85">
        <v>58</v>
      </c>
      <c r="B66" s="109"/>
      <c r="C66" s="110"/>
      <c r="D66" s="110" t="s">
        <v>55</v>
      </c>
      <c r="E66" s="110"/>
      <c r="F66" s="110"/>
      <c r="G66" s="110"/>
      <c r="H66" s="110"/>
      <c r="I66" s="110" t="s">
        <v>55</v>
      </c>
      <c r="J66" s="110" t="s">
        <v>56</v>
      </c>
      <c r="K66" s="115"/>
      <c r="L66" s="110" t="s">
        <v>57</v>
      </c>
      <c r="M66" s="110"/>
      <c r="N66" s="110" t="s">
        <v>61</v>
      </c>
      <c r="O66" s="110"/>
      <c r="P66" s="115"/>
      <c r="Q66" s="115"/>
      <c r="R66" s="110" t="s">
        <v>62</v>
      </c>
      <c r="S66" s="110" t="s">
        <v>60</v>
      </c>
      <c r="T66" s="86">
        <f t="shared" si="5"/>
        <v>0</v>
      </c>
      <c r="U66" s="87">
        <f t="shared" si="1"/>
        <v>0</v>
      </c>
      <c r="V66" s="74"/>
      <c r="W66" s="91">
        <f t="shared" si="8"/>
        <v>0.35</v>
      </c>
      <c r="X66" s="92">
        <f t="shared" si="9"/>
        <v>0</v>
      </c>
      <c r="Y66" s="92">
        <f t="shared" si="6"/>
        <v>0</v>
      </c>
      <c r="Z66" s="92">
        <f t="shared" si="10"/>
        <v>0</v>
      </c>
      <c r="AA66" s="90">
        <f t="shared" si="7"/>
        <v>0</v>
      </c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128"/>
    </row>
    <row r="67" spans="1:77" ht="22.5" customHeight="1" x14ac:dyDescent="0.25">
      <c r="A67" s="85">
        <v>59</v>
      </c>
      <c r="B67" s="109"/>
      <c r="C67" s="110"/>
      <c r="D67" s="110" t="s">
        <v>55</v>
      </c>
      <c r="E67" s="110"/>
      <c r="F67" s="110"/>
      <c r="G67" s="110"/>
      <c r="H67" s="110"/>
      <c r="I67" s="110" t="s">
        <v>55</v>
      </c>
      <c r="J67" s="110" t="s">
        <v>56</v>
      </c>
      <c r="K67" s="115"/>
      <c r="L67" s="110" t="s">
        <v>57</v>
      </c>
      <c r="M67" s="110"/>
      <c r="N67" s="110" t="s">
        <v>61</v>
      </c>
      <c r="O67" s="110"/>
      <c r="P67" s="115"/>
      <c r="Q67" s="115"/>
      <c r="R67" s="110" t="s">
        <v>62</v>
      </c>
      <c r="S67" s="110" t="s">
        <v>60</v>
      </c>
      <c r="T67" s="86">
        <f t="shared" si="5"/>
        <v>0</v>
      </c>
      <c r="U67" s="87">
        <f t="shared" si="1"/>
        <v>0</v>
      </c>
      <c r="V67" s="74"/>
      <c r="W67" s="91">
        <f t="shared" si="8"/>
        <v>0.35</v>
      </c>
      <c r="X67" s="92">
        <f t="shared" si="9"/>
        <v>0</v>
      </c>
      <c r="Y67" s="92">
        <f t="shared" si="6"/>
        <v>0</v>
      </c>
      <c r="Z67" s="92">
        <f t="shared" si="10"/>
        <v>0</v>
      </c>
      <c r="AA67" s="90">
        <f t="shared" si="7"/>
        <v>0</v>
      </c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128"/>
    </row>
    <row r="68" spans="1:77" ht="22.5" customHeight="1" x14ac:dyDescent="0.25">
      <c r="A68" s="85">
        <v>60</v>
      </c>
      <c r="B68" s="109"/>
      <c r="C68" s="110"/>
      <c r="D68" s="110" t="s">
        <v>55</v>
      </c>
      <c r="E68" s="110"/>
      <c r="F68" s="110"/>
      <c r="G68" s="110"/>
      <c r="H68" s="110"/>
      <c r="I68" s="110" t="s">
        <v>55</v>
      </c>
      <c r="J68" s="110" t="s">
        <v>56</v>
      </c>
      <c r="K68" s="115"/>
      <c r="L68" s="110" t="s">
        <v>57</v>
      </c>
      <c r="M68" s="110"/>
      <c r="N68" s="110" t="s">
        <v>61</v>
      </c>
      <c r="O68" s="110"/>
      <c r="P68" s="115"/>
      <c r="Q68" s="115"/>
      <c r="R68" s="110" t="s">
        <v>62</v>
      </c>
      <c r="S68" s="110" t="s">
        <v>60</v>
      </c>
      <c r="T68" s="86">
        <f t="shared" si="5"/>
        <v>0</v>
      </c>
      <c r="U68" s="87">
        <f t="shared" si="1"/>
        <v>0</v>
      </c>
      <c r="V68" s="74"/>
      <c r="W68" s="91">
        <f t="shared" si="8"/>
        <v>0.35</v>
      </c>
      <c r="X68" s="92">
        <f t="shared" si="9"/>
        <v>0</v>
      </c>
      <c r="Y68" s="92">
        <f t="shared" si="6"/>
        <v>0</v>
      </c>
      <c r="Z68" s="92">
        <f t="shared" si="10"/>
        <v>0</v>
      </c>
      <c r="AA68" s="90">
        <f t="shared" si="7"/>
        <v>0</v>
      </c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128"/>
    </row>
    <row r="69" spans="1:77" ht="22.5" customHeight="1" x14ac:dyDescent="0.25">
      <c r="A69" s="85">
        <v>61</v>
      </c>
      <c r="B69" s="109"/>
      <c r="C69" s="110"/>
      <c r="D69" s="110" t="s">
        <v>55</v>
      </c>
      <c r="E69" s="110"/>
      <c r="F69" s="110"/>
      <c r="G69" s="110"/>
      <c r="H69" s="110"/>
      <c r="I69" s="110" t="s">
        <v>55</v>
      </c>
      <c r="J69" s="110" t="s">
        <v>56</v>
      </c>
      <c r="K69" s="115"/>
      <c r="L69" s="110" t="s">
        <v>57</v>
      </c>
      <c r="M69" s="110"/>
      <c r="N69" s="110" t="s">
        <v>61</v>
      </c>
      <c r="O69" s="110"/>
      <c r="P69" s="115"/>
      <c r="Q69" s="115"/>
      <c r="R69" s="110" t="s">
        <v>62</v>
      </c>
      <c r="S69" s="110" t="s">
        <v>60</v>
      </c>
      <c r="T69" s="86">
        <f t="shared" si="5"/>
        <v>0</v>
      </c>
      <c r="U69" s="87">
        <f t="shared" si="1"/>
        <v>0</v>
      </c>
      <c r="V69" s="74"/>
      <c r="W69" s="91">
        <f t="shared" si="8"/>
        <v>0.35</v>
      </c>
      <c r="X69" s="92">
        <f t="shared" si="9"/>
        <v>0</v>
      </c>
      <c r="Y69" s="92">
        <f t="shared" si="6"/>
        <v>0</v>
      </c>
      <c r="Z69" s="92">
        <f t="shared" si="10"/>
        <v>0</v>
      </c>
      <c r="AA69" s="90">
        <f t="shared" si="7"/>
        <v>0</v>
      </c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128"/>
    </row>
    <row r="70" spans="1:77" ht="22.5" customHeight="1" x14ac:dyDescent="0.25">
      <c r="A70" s="85">
        <v>62</v>
      </c>
      <c r="B70" s="109"/>
      <c r="C70" s="110"/>
      <c r="D70" s="110" t="s">
        <v>55</v>
      </c>
      <c r="E70" s="110"/>
      <c r="F70" s="110"/>
      <c r="G70" s="110"/>
      <c r="H70" s="110"/>
      <c r="I70" s="110" t="s">
        <v>55</v>
      </c>
      <c r="J70" s="110" t="s">
        <v>56</v>
      </c>
      <c r="K70" s="115"/>
      <c r="L70" s="110" t="s">
        <v>57</v>
      </c>
      <c r="M70" s="110"/>
      <c r="N70" s="110" t="s">
        <v>61</v>
      </c>
      <c r="O70" s="110"/>
      <c r="P70" s="115"/>
      <c r="Q70" s="115"/>
      <c r="R70" s="110" t="s">
        <v>62</v>
      </c>
      <c r="S70" s="110" t="s">
        <v>60</v>
      </c>
      <c r="T70" s="86">
        <f t="shared" si="5"/>
        <v>0</v>
      </c>
      <c r="U70" s="87">
        <f t="shared" si="1"/>
        <v>0</v>
      </c>
      <c r="V70" s="74"/>
      <c r="W70" s="91">
        <f t="shared" si="8"/>
        <v>0.35</v>
      </c>
      <c r="X70" s="92">
        <f t="shared" si="9"/>
        <v>0</v>
      </c>
      <c r="Y70" s="92">
        <f t="shared" si="6"/>
        <v>0</v>
      </c>
      <c r="Z70" s="92">
        <f t="shared" si="10"/>
        <v>0</v>
      </c>
      <c r="AA70" s="90">
        <f t="shared" si="7"/>
        <v>0</v>
      </c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128"/>
    </row>
    <row r="71" spans="1:77" ht="22.5" customHeight="1" x14ac:dyDescent="0.25">
      <c r="A71" s="85">
        <v>63</v>
      </c>
      <c r="B71" s="109"/>
      <c r="C71" s="110"/>
      <c r="D71" s="110" t="s">
        <v>55</v>
      </c>
      <c r="E71" s="110"/>
      <c r="F71" s="110"/>
      <c r="G71" s="110"/>
      <c r="H71" s="110"/>
      <c r="I71" s="110" t="s">
        <v>55</v>
      </c>
      <c r="J71" s="110" t="s">
        <v>56</v>
      </c>
      <c r="K71" s="115"/>
      <c r="L71" s="110" t="s">
        <v>57</v>
      </c>
      <c r="M71" s="110"/>
      <c r="N71" s="110" t="s">
        <v>61</v>
      </c>
      <c r="O71" s="110"/>
      <c r="P71" s="115"/>
      <c r="Q71" s="115"/>
      <c r="R71" s="110" t="s">
        <v>62</v>
      </c>
      <c r="S71" s="110" t="s">
        <v>60</v>
      </c>
      <c r="T71" s="86">
        <f t="shared" si="5"/>
        <v>0</v>
      </c>
      <c r="U71" s="87">
        <f t="shared" si="1"/>
        <v>0</v>
      </c>
      <c r="V71" s="74"/>
      <c r="W71" s="91">
        <f t="shared" si="8"/>
        <v>0.35</v>
      </c>
      <c r="X71" s="92">
        <f t="shared" si="9"/>
        <v>0</v>
      </c>
      <c r="Y71" s="92">
        <f t="shared" si="6"/>
        <v>0</v>
      </c>
      <c r="Z71" s="92">
        <f t="shared" si="10"/>
        <v>0</v>
      </c>
      <c r="AA71" s="90">
        <f t="shared" si="7"/>
        <v>0</v>
      </c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128"/>
    </row>
    <row r="72" spans="1:77" ht="22.5" customHeight="1" x14ac:dyDescent="0.25">
      <c r="A72" s="85">
        <v>64</v>
      </c>
      <c r="B72" s="109"/>
      <c r="C72" s="110"/>
      <c r="D72" s="110" t="s">
        <v>55</v>
      </c>
      <c r="E72" s="110"/>
      <c r="F72" s="110"/>
      <c r="G72" s="110"/>
      <c r="H72" s="110"/>
      <c r="I72" s="110" t="s">
        <v>55</v>
      </c>
      <c r="J72" s="110" t="s">
        <v>56</v>
      </c>
      <c r="K72" s="115"/>
      <c r="L72" s="110" t="s">
        <v>57</v>
      </c>
      <c r="M72" s="110"/>
      <c r="N72" s="110" t="s">
        <v>61</v>
      </c>
      <c r="O72" s="110"/>
      <c r="P72" s="115"/>
      <c r="Q72" s="115"/>
      <c r="R72" s="110" t="s">
        <v>62</v>
      </c>
      <c r="S72" s="110" t="s">
        <v>60</v>
      </c>
      <c r="T72" s="86">
        <f t="shared" si="5"/>
        <v>0</v>
      </c>
      <c r="U72" s="87">
        <f t="shared" si="1"/>
        <v>0</v>
      </c>
      <c r="V72" s="74"/>
      <c r="W72" s="91">
        <f t="shared" si="8"/>
        <v>0.35</v>
      </c>
      <c r="X72" s="92">
        <f t="shared" si="9"/>
        <v>0</v>
      </c>
      <c r="Y72" s="92">
        <f t="shared" si="6"/>
        <v>0</v>
      </c>
      <c r="Z72" s="92">
        <f t="shared" si="10"/>
        <v>0</v>
      </c>
      <c r="AA72" s="90">
        <f t="shared" si="7"/>
        <v>0</v>
      </c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128"/>
    </row>
    <row r="73" spans="1:77" ht="22.5" customHeight="1" x14ac:dyDescent="0.25">
      <c r="A73" s="85">
        <v>65</v>
      </c>
      <c r="B73" s="109"/>
      <c r="C73" s="110"/>
      <c r="D73" s="110" t="s">
        <v>55</v>
      </c>
      <c r="E73" s="110"/>
      <c r="F73" s="110"/>
      <c r="G73" s="110"/>
      <c r="H73" s="110"/>
      <c r="I73" s="110" t="s">
        <v>55</v>
      </c>
      <c r="J73" s="110" t="s">
        <v>56</v>
      </c>
      <c r="K73" s="115"/>
      <c r="L73" s="110" t="s">
        <v>57</v>
      </c>
      <c r="M73" s="110"/>
      <c r="N73" s="110" t="s">
        <v>61</v>
      </c>
      <c r="O73" s="110"/>
      <c r="P73" s="115"/>
      <c r="Q73" s="115"/>
      <c r="R73" s="110" t="s">
        <v>62</v>
      </c>
      <c r="S73" s="110" t="s">
        <v>60</v>
      </c>
      <c r="T73" s="86">
        <f t="shared" si="5"/>
        <v>0</v>
      </c>
      <c r="U73" s="87">
        <f t="shared" si="1"/>
        <v>0</v>
      </c>
      <c r="V73" s="74"/>
      <c r="W73" s="91">
        <f t="shared" ref="W73:W104" si="11">VLOOKUP(L73,$G$215:$H$220,2,FALSE)</f>
        <v>0.35</v>
      </c>
      <c r="X73" s="92">
        <f t="shared" ref="X73:X104" si="12">IF(M73&lt;0,-1,1)*IF(J73="full",K73,IF(L73="Gross Tax",0,$K$210*ABS(M73)))</f>
        <v>0</v>
      </c>
      <c r="Y73" s="92">
        <f t="shared" si="6"/>
        <v>0</v>
      </c>
      <c r="Z73" s="92">
        <f t="shared" ref="Z73:Z104" si="13">IF(M73&lt;0,-1,1)*(VLOOKUP(R73,$A$202:$BU$205,VLOOKUP($E$2,$A$208:$B$219,2,FALSE)+1,FALSE)/100*ABS(Q73))</f>
        <v>0</v>
      </c>
      <c r="AA73" s="90">
        <f t="shared" si="7"/>
        <v>0</v>
      </c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128"/>
    </row>
    <row r="74" spans="1:77" ht="22.5" customHeight="1" x14ac:dyDescent="0.25">
      <c r="A74" s="85">
        <v>66</v>
      </c>
      <c r="B74" s="109"/>
      <c r="C74" s="110"/>
      <c r="D74" s="110" t="s">
        <v>55</v>
      </c>
      <c r="E74" s="110"/>
      <c r="F74" s="110"/>
      <c r="G74" s="110"/>
      <c r="H74" s="110"/>
      <c r="I74" s="110" t="s">
        <v>55</v>
      </c>
      <c r="J74" s="110" t="s">
        <v>56</v>
      </c>
      <c r="K74" s="115"/>
      <c r="L74" s="110" t="s">
        <v>57</v>
      </c>
      <c r="M74" s="110"/>
      <c r="N74" s="110" t="s">
        <v>61</v>
      </c>
      <c r="O74" s="110"/>
      <c r="P74" s="115"/>
      <c r="Q74" s="115"/>
      <c r="R74" s="110" t="s">
        <v>62</v>
      </c>
      <c r="S74" s="110" t="s">
        <v>60</v>
      </c>
      <c r="T74" s="86">
        <f t="shared" si="5"/>
        <v>0</v>
      </c>
      <c r="U74" s="87">
        <f t="shared" si="1"/>
        <v>0</v>
      </c>
      <c r="V74" s="74"/>
      <c r="W74" s="91">
        <f t="shared" si="11"/>
        <v>0.35</v>
      </c>
      <c r="X74" s="92">
        <f t="shared" si="12"/>
        <v>0</v>
      </c>
      <c r="Y74" s="92">
        <f t="shared" ref="Y74:Y137" si="14">IF(M74&lt;0,-1,1)*ROUNDDOWN(VLOOKUP(N74,$G$210:$K$213,5,FALSE)*ABS(O74),0)</f>
        <v>0</v>
      </c>
      <c r="Z74" s="92">
        <f t="shared" si="13"/>
        <v>0</v>
      </c>
      <c r="AA74" s="90">
        <f t="shared" si="7"/>
        <v>0</v>
      </c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128"/>
    </row>
    <row r="75" spans="1:77" ht="22.5" customHeight="1" x14ac:dyDescent="0.25">
      <c r="A75" s="85">
        <v>67</v>
      </c>
      <c r="B75" s="109"/>
      <c r="C75" s="110"/>
      <c r="D75" s="110" t="s">
        <v>55</v>
      </c>
      <c r="E75" s="110"/>
      <c r="F75" s="110"/>
      <c r="G75" s="110"/>
      <c r="H75" s="110"/>
      <c r="I75" s="110" t="s">
        <v>55</v>
      </c>
      <c r="J75" s="110" t="s">
        <v>56</v>
      </c>
      <c r="K75" s="115"/>
      <c r="L75" s="110" t="s">
        <v>57</v>
      </c>
      <c r="M75" s="110"/>
      <c r="N75" s="110" t="s">
        <v>61</v>
      </c>
      <c r="O75" s="110"/>
      <c r="P75" s="115"/>
      <c r="Q75" s="115"/>
      <c r="R75" s="110" t="s">
        <v>62</v>
      </c>
      <c r="S75" s="110" t="s">
        <v>60</v>
      </c>
      <c r="T75" s="86">
        <f t="shared" si="5"/>
        <v>0</v>
      </c>
      <c r="U75" s="87">
        <f t="shared" si="1"/>
        <v>0</v>
      </c>
      <c r="V75" s="74"/>
      <c r="W75" s="91">
        <f t="shared" si="11"/>
        <v>0.35</v>
      </c>
      <c r="X75" s="92">
        <f t="shared" si="12"/>
        <v>0</v>
      </c>
      <c r="Y75" s="92">
        <f t="shared" si="14"/>
        <v>0</v>
      </c>
      <c r="Z75" s="92">
        <f t="shared" si="13"/>
        <v>0</v>
      </c>
      <c r="AA75" s="90">
        <f t="shared" si="7"/>
        <v>0</v>
      </c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128"/>
    </row>
    <row r="76" spans="1:77" ht="22.5" customHeight="1" x14ac:dyDescent="0.25">
      <c r="A76" s="93">
        <v>68</v>
      </c>
      <c r="B76" s="111"/>
      <c r="C76" s="112"/>
      <c r="D76" s="112" t="s">
        <v>55</v>
      </c>
      <c r="E76" s="110"/>
      <c r="F76" s="110"/>
      <c r="G76" s="110"/>
      <c r="H76" s="112"/>
      <c r="I76" s="112" t="s">
        <v>55</v>
      </c>
      <c r="J76" s="112" t="s">
        <v>56</v>
      </c>
      <c r="K76" s="116"/>
      <c r="L76" s="110" t="s">
        <v>57</v>
      </c>
      <c r="M76" s="110"/>
      <c r="N76" s="112" t="s">
        <v>61</v>
      </c>
      <c r="O76" s="110"/>
      <c r="P76" s="116"/>
      <c r="Q76" s="116"/>
      <c r="R76" s="112" t="s">
        <v>62</v>
      </c>
      <c r="S76" s="112" t="s">
        <v>60</v>
      </c>
      <c r="T76" s="86">
        <f t="shared" si="5"/>
        <v>0</v>
      </c>
      <c r="U76" s="87">
        <f t="shared" si="1"/>
        <v>0</v>
      </c>
      <c r="V76" s="74"/>
      <c r="W76" s="91">
        <f t="shared" si="11"/>
        <v>0.35</v>
      </c>
      <c r="X76" s="92">
        <f t="shared" si="12"/>
        <v>0</v>
      </c>
      <c r="Y76" s="92">
        <f t="shared" si="14"/>
        <v>0</v>
      </c>
      <c r="Z76" s="92">
        <f t="shared" si="13"/>
        <v>0</v>
      </c>
      <c r="AA76" s="90">
        <f t="shared" si="7"/>
        <v>0</v>
      </c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128"/>
    </row>
    <row r="77" spans="1:77" ht="22.5" customHeight="1" x14ac:dyDescent="0.25">
      <c r="A77" s="85">
        <v>69</v>
      </c>
      <c r="B77" s="109"/>
      <c r="C77" s="110"/>
      <c r="D77" s="110" t="s">
        <v>55</v>
      </c>
      <c r="E77" s="110"/>
      <c r="F77" s="110"/>
      <c r="G77" s="110"/>
      <c r="H77" s="110"/>
      <c r="I77" s="110" t="s">
        <v>55</v>
      </c>
      <c r="J77" s="110" t="s">
        <v>56</v>
      </c>
      <c r="K77" s="115"/>
      <c r="L77" s="110" t="s">
        <v>57</v>
      </c>
      <c r="M77" s="110"/>
      <c r="N77" s="110" t="s">
        <v>61</v>
      </c>
      <c r="O77" s="110"/>
      <c r="P77" s="115"/>
      <c r="Q77" s="115"/>
      <c r="R77" s="110" t="s">
        <v>62</v>
      </c>
      <c r="S77" s="110" t="s">
        <v>60</v>
      </c>
      <c r="T77" s="86">
        <f t="shared" si="5"/>
        <v>0</v>
      </c>
      <c r="U77" s="87">
        <f t="shared" si="1"/>
        <v>0</v>
      </c>
      <c r="V77" s="74"/>
      <c r="W77" s="91">
        <f t="shared" si="11"/>
        <v>0.35</v>
      </c>
      <c r="X77" s="92">
        <f t="shared" si="12"/>
        <v>0</v>
      </c>
      <c r="Y77" s="92">
        <f t="shared" si="14"/>
        <v>0</v>
      </c>
      <c r="Z77" s="92">
        <f t="shared" si="13"/>
        <v>0</v>
      </c>
      <c r="AA77" s="90">
        <f t="shared" si="7"/>
        <v>0</v>
      </c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128"/>
    </row>
    <row r="78" spans="1:77" ht="22.5" customHeight="1" x14ac:dyDescent="0.25">
      <c r="A78" s="85">
        <v>70</v>
      </c>
      <c r="B78" s="109"/>
      <c r="C78" s="110"/>
      <c r="D78" s="110" t="s">
        <v>55</v>
      </c>
      <c r="E78" s="110"/>
      <c r="F78" s="110"/>
      <c r="G78" s="110"/>
      <c r="H78" s="110"/>
      <c r="I78" s="110" t="s">
        <v>55</v>
      </c>
      <c r="J78" s="110" t="s">
        <v>56</v>
      </c>
      <c r="K78" s="115"/>
      <c r="L78" s="110" t="s">
        <v>57</v>
      </c>
      <c r="M78" s="110"/>
      <c r="N78" s="110" t="s">
        <v>61</v>
      </c>
      <c r="O78" s="110"/>
      <c r="P78" s="115"/>
      <c r="Q78" s="115"/>
      <c r="R78" s="110" t="s">
        <v>62</v>
      </c>
      <c r="S78" s="110" t="s">
        <v>60</v>
      </c>
      <c r="T78" s="86">
        <f t="shared" si="5"/>
        <v>0</v>
      </c>
      <c r="U78" s="87">
        <f t="shared" si="1"/>
        <v>0</v>
      </c>
      <c r="V78" s="74"/>
      <c r="W78" s="91">
        <f t="shared" si="11"/>
        <v>0.35</v>
      </c>
      <c r="X78" s="92">
        <f t="shared" si="12"/>
        <v>0</v>
      </c>
      <c r="Y78" s="92">
        <f t="shared" si="14"/>
        <v>0</v>
      </c>
      <c r="Z78" s="92">
        <f t="shared" si="13"/>
        <v>0</v>
      </c>
      <c r="AA78" s="90">
        <f t="shared" si="7"/>
        <v>0</v>
      </c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128"/>
    </row>
    <row r="79" spans="1:77" ht="22.5" customHeight="1" x14ac:dyDescent="0.25">
      <c r="A79" s="85">
        <v>71</v>
      </c>
      <c r="B79" s="109"/>
      <c r="C79" s="110"/>
      <c r="D79" s="110" t="s">
        <v>55</v>
      </c>
      <c r="E79" s="110"/>
      <c r="F79" s="110"/>
      <c r="G79" s="110"/>
      <c r="H79" s="110"/>
      <c r="I79" s="110" t="s">
        <v>55</v>
      </c>
      <c r="J79" s="110" t="s">
        <v>56</v>
      </c>
      <c r="K79" s="115"/>
      <c r="L79" s="110" t="s">
        <v>57</v>
      </c>
      <c r="M79" s="110"/>
      <c r="N79" s="110" t="s">
        <v>61</v>
      </c>
      <c r="O79" s="110"/>
      <c r="P79" s="115"/>
      <c r="Q79" s="115"/>
      <c r="R79" s="110" t="s">
        <v>62</v>
      </c>
      <c r="S79" s="110" t="s">
        <v>60</v>
      </c>
      <c r="T79" s="86">
        <f t="shared" si="5"/>
        <v>0</v>
      </c>
      <c r="U79" s="87">
        <f t="shared" si="1"/>
        <v>0</v>
      </c>
      <c r="V79" s="74"/>
      <c r="W79" s="91">
        <f t="shared" si="11"/>
        <v>0.35</v>
      </c>
      <c r="X79" s="92">
        <f t="shared" si="12"/>
        <v>0</v>
      </c>
      <c r="Y79" s="92">
        <f t="shared" si="14"/>
        <v>0</v>
      </c>
      <c r="Z79" s="92">
        <f t="shared" si="13"/>
        <v>0</v>
      </c>
      <c r="AA79" s="90">
        <f t="shared" si="7"/>
        <v>0</v>
      </c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128"/>
    </row>
    <row r="80" spans="1:77" ht="22.5" customHeight="1" x14ac:dyDescent="0.25">
      <c r="A80" s="93">
        <v>72</v>
      </c>
      <c r="B80" s="111"/>
      <c r="C80" s="112"/>
      <c r="D80" s="112" t="s">
        <v>55</v>
      </c>
      <c r="E80" s="110"/>
      <c r="F80" s="110"/>
      <c r="G80" s="110"/>
      <c r="H80" s="112"/>
      <c r="I80" s="112" t="s">
        <v>55</v>
      </c>
      <c r="J80" s="112" t="s">
        <v>56</v>
      </c>
      <c r="K80" s="116"/>
      <c r="L80" s="110" t="s">
        <v>57</v>
      </c>
      <c r="M80" s="110"/>
      <c r="N80" s="112" t="s">
        <v>61</v>
      </c>
      <c r="O80" s="110"/>
      <c r="P80" s="116"/>
      <c r="Q80" s="116"/>
      <c r="R80" s="112" t="s">
        <v>62</v>
      </c>
      <c r="S80" s="112" t="s">
        <v>60</v>
      </c>
      <c r="T80" s="86">
        <f t="shared" si="5"/>
        <v>0</v>
      </c>
      <c r="U80" s="87">
        <f t="shared" si="1"/>
        <v>0</v>
      </c>
      <c r="V80" s="74"/>
      <c r="W80" s="91">
        <f t="shared" si="11"/>
        <v>0.35</v>
      </c>
      <c r="X80" s="92">
        <f t="shared" si="12"/>
        <v>0</v>
      </c>
      <c r="Y80" s="92">
        <f t="shared" si="14"/>
        <v>0</v>
      </c>
      <c r="Z80" s="92">
        <f t="shared" si="13"/>
        <v>0</v>
      </c>
      <c r="AA80" s="90">
        <f t="shared" si="7"/>
        <v>0</v>
      </c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128"/>
    </row>
    <row r="81" spans="1:77" ht="22.5" customHeight="1" x14ac:dyDescent="0.25">
      <c r="A81" s="93">
        <v>73</v>
      </c>
      <c r="B81" s="111"/>
      <c r="C81" s="112"/>
      <c r="D81" s="110" t="s">
        <v>55</v>
      </c>
      <c r="E81" s="110"/>
      <c r="F81" s="110"/>
      <c r="G81" s="110"/>
      <c r="H81" s="112"/>
      <c r="I81" s="110" t="s">
        <v>55</v>
      </c>
      <c r="J81" s="110" t="s">
        <v>56</v>
      </c>
      <c r="K81" s="116"/>
      <c r="L81" s="110" t="s">
        <v>57</v>
      </c>
      <c r="M81" s="110"/>
      <c r="N81" s="112" t="s">
        <v>61</v>
      </c>
      <c r="O81" s="110"/>
      <c r="P81" s="116"/>
      <c r="Q81" s="116"/>
      <c r="R81" s="110" t="s">
        <v>62</v>
      </c>
      <c r="S81" s="112" t="s">
        <v>60</v>
      </c>
      <c r="T81" s="86">
        <f t="shared" si="5"/>
        <v>0</v>
      </c>
      <c r="U81" s="87">
        <f t="shared" si="1"/>
        <v>0</v>
      </c>
      <c r="V81" s="74"/>
      <c r="W81" s="91">
        <f t="shared" si="11"/>
        <v>0.35</v>
      </c>
      <c r="X81" s="92">
        <f t="shared" si="12"/>
        <v>0</v>
      </c>
      <c r="Y81" s="92">
        <f t="shared" si="14"/>
        <v>0</v>
      </c>
      <c r="Z81" s="92">
        <f t="shared" si="13"/>
        <v>0</v>
      </c>
      <c r="AA81" s="90">
        <f t="shared" si="7"/>
        <v>0</v>
      </c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128"/>
    </row>
    <row r="82" spans="1:77" ht="22.5" customHeight="1" x14ac:dyDescent="0.25">
      <c r="A82" s="85">
        <v>74</v>
      </c>
      <c r="B82" s="109"/>
      <c r="C82" s="110"/>
      <c r="D82" s="110" t="s">
        <v>55</v>
      </c>
      <c r="E82" s="110"/>
      <c r="F82" s="110"/>
      <c r="G82" s="110"/>
      <c r="H82" s="110"/>
      <c r="I82" s="110" t="s">
        <v>55</v>
      </c>
      <c r="J82" s="110" t="s">
        <v>56</v>
      </c>
      <c r="K82" s="115"/>
      <c r="L82" s="110" t="s">
        <v>57</v>
      </c>
      <c r="M82" s="110"/>
      <c r="N82" s="110" t="s">
        <v>61</v>
      </c>
      <c r="O82" s="110"/>
      <c r="P82" s="115"/>
      <c r="Q82" s="115"/>
      <c r="R82" s="110" t="s">
        <v>62</v>
      </c>
      <c r="S82" s="110" t="s">
        <v>60</v>
      </c>
      <c r="T82" s="86">
        <f t="shared" si="5"/>
        <v>0</v>
      </c>
      <c r="U82" s="87">
        <f t="shared" si="1"/>
        <v>0</v>
      </c>
      <c r="V82" s="74"/>
      <c r="W82" s="91">
        <f t="shared" si="11"/>
        <v>0.35</v>
      </c>
      <c r="X82" s="92">
        <f t="shared" si="12"/>
        <v>0</v>
      </c>
      <c r="Y82" s="92">
        <f t="shared" si="14"/>
        <v>0</v>
      </c>
      <c r="Z82" s="92">
        <f t="shared" si="13"/>
        <v>0</v>
      </c>
      <c r="AA82" s="90">
        <f t="shared" si="7"/>
        <v>0</v>
      </c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128"/>
    </row>
    <row r="83" spans="1:77" ht="22.5" customHeight="1" x14ac:dyDescent="0.25">
      <c r="A83" s="85">
        <v>75</v>
      </c>
      <c r="B83" s="109"/>
      <c r="C83" s="110"/>
      <c r="D83" s="110" t="s">
        <v>55</v>
      </c>
      <c r="E83" s="110"/>
      <c r="F83" s="110"/>
      <c r="G83" s="110"/>
      <c r="H83" s="110"/>
      <c r="I83" s="110" t="s">
        <v>55</v>
      </c>
      <c r="J83" s="110" t="s">
        <v>56</v>
      </c>
      <c r="K83" s="115"/>
      <c r="L83" s="110" t="s">
        <v>57</v>
      </c>
      <c r="M83" s="110"/>
      <c r="N83" s="110" t="s">
        <v>61</v>
      </c>
      <c r="O83" s="110"/>
      <c r="P83" s="115"/>
      <c r="Q83" s="115"/>
      <c r="R83" s="110" t="s">
        <v>62</v>
      </c>
      <c r="S83" s="110" t="s">
        <v>60</v>
      </c>
      <c r="T83" s="86">
        <f t="shared" si="5"/>
        <v>0</v>
      </c>
      <c r="U83" s="87">
        <f t="shared" si="1"/>
        <v>0</v>
      </c>
      <c r="V83" s="74"/>
      <c r="W83" s="91">
        <f t="shared" si="11"/>
        <v>0.35</v>
      </c>
      <c r="X83" s="92">
        <f t="shared" si="12"/>
        <v>0</v>
      </c>
      <c r="Y83" s="92">
        <f t="shared" si="14"/>
        <v>0</v>
      </c>
      <c r="Z83" s="92">
        <f t="shared" si="13"/>
        <v>0</v>
      </c>
      <c r="AA83" s="90">
        <f t="shared" si="7"/>
        <v>0</v>
      </c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128"/>
    </row>
    <row r="84" spans="1:77" ht="22.5" customHeight="1" x14ac:dyDescent="0.25">
      <c r="A84" s="93">
        <v>76</v>
      </c>
      <c r="B84" s="111"/>
      <c r="C84" s="112"/>
      <c r="D84" s="110" t="s">
        <v>55</v>
      </c>
      <c r="E84" s="110"/>
      <c r="F84" s="110"/>
      <c r="G84" s="110"/>
      <c r="H84" s="112"/>
      <c r="I84" s="110" t="s">
        <v>55</v>
      </c>
      <c r="J84" s="110" t="s">
        <v>56</v>
      </c>
      <c r="K84" s="116"/>
      <c r="L84" s="110" t="s">
        <v>57</v>
      </c>
      <c r="M84" s="110"/>
      <c r="N84" s="112" t="s">
        <v>61</v>
      </c>
      <c r="O84" s="110"/>
      <c r="P84" s="116"/>
      <c r="Q84" s="116"/>
      <c r="R84" s="110" t="s">
        <v>62</v>
      </c>
      <c r="S84" s="112" t="s">
        <v>60</v>
      </c>
      <c r="T84" s="86">
        <f t="shared" si="5"/>
        <v>0</v>
      </c>
      <c r="U84" s="87">
        <f t="shared" si="1"/>
        <v>0</v>
      </c>
      <c r="V84" s="74"/>
      <c r="W84" s="91">
        <f t="shared" si="11"/>
        <v>0.35</v>
      </c>
      <c r="X84" s="92">
        <f t="shared" si="12"/>
        <v>0</v>
      </c>
      <c r="Y84" s="92">
        <f t="shared" si="14"/>
        <v>0</v>
      </c>
      <c r="Z84" s="92">
        <f t="shared" si="13"/>
        <v>0</v>
      </c>
      <c r="AA84" s="90">
        <f t="shared" si="7"/>
        <v>0</v>
      </c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128"/>
    </row>
    <row r="85" spans="1:77" ht="22.5" customHeight="1" x14ac:dyDescent="0.25">
      <c r="A85" s="85">
        <v>77</v>
      </c>
      <c r="B85" s="109"/>
      <c r="C85" s="110"/>
      <c r="D85" s="110" t="s">
        <v>55</v>
      </c>
      <c r="E85" s="110"/>
      <c r="F85" s="110"/>
      <c r="G85" s="110"/>
      <c r="H85" s="110"/>
      <c r="I85" s="110" t="s">
        <v>55</v>
      </c>
      <c r="J85" s="110" t="s">
        <v>56</v>
      </c>
      <c r="K85" s="115"/>
      <c r="L85" s="110" t="s">
        <v>57</v>
      </c>
      <c r="M85" s="110"/>
      <c r="N85" s="110" t="s">
        <v>61</v>
      </c>
      <c r="O85" s="110"/>
      <c r="P85" s="115"/>
      <c r="Q85" s="115"/>
      <c r="R85" s="110" t="s">
        <v>62</v>
      </c>
      <c r="S85" s="110" t="s">
        <v>60</v>
      </c>
      <c r="T85" s="86">
        <f t="shared" si="5"/>
        <v>0</v>
      </c>
      <c r="U85" s="87">
        <f t="shared" si="1"/>
        <v>0</v>
      </c>
      <c r="V85" s="74"/>
      <c r="W85" s="91">
        <f t="shared" si="11"/>
        <v>0.35</v>
      </c>
      <c r="X85" s="92">
        <f t="shared" si="12"/>
        <v>0</v>
      </c>
      <c r="Y85" s="92">
        <f t="shared" si="14"/>
        <v>0</v>
      </c>
      <c r="Z85" s="92">
        <f t="shared" si="13"/>
        <v>0</v>
      </c>
      <c r="AA85" s="90">
        <f t="shared" si="7"/>
        <v>0</v>
      </c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128"/>
    </row>
    <row r="86" spans="1:77" ht="22.5" customHeight="1" x14ac:dyDescent="0.25">
      <c r="A86" s="85">
        <v>78</v>
      </c>
      <c r="B86" s="109"/>
      <c r="C86" s="110"/>
      <c r="D86" s="110" t="s">
        <v>55</v>
      </c>
      <c r="E86" s="110"/>
      <c r="F86" s="110"/>
      <c r="G86" s="110"/>
      <c r="H86" s="110"/>
      <c r="I86" s="110" t="s">
        <v>55</v>
      </c>
      <c r="J86" s="110" t="s">
        <v>56</v>
      </c>
      <c r="K86" s="115"/>
      <c r="L86" s="110" t="s">
        <v>57</v>
      </c>
      <c r="M86" s="110"/>
      <c r="N86" s="110" t="s">
        <v>61</v>
      </c>
      <c r="O86" s="110"/>
      <c r="P86" s="115"/>
      <c r="Q86" s="115"/>
      <c r="R86" s="110" t="s">
        <v>62</v>
      </c>
      <c r="S86" s="110" t="s">
        <v>60</v>
      </c>
      <c r="T86" s="86">
        <f t="shared" si="5"/>
        <v>0</v>
      </c>
      <c r="U86" s="87">
        <f t="shared" si="1"/>
        <v>0</v>
      </c>
      <c r="V86" s="74"/>
      <c r="W86" s="91">
        <f t="shared" si="11"/>
        <v>0.35</v>
      </c>
      <c r="X86" s="92">
        <f t="shared" si="12"/>
        <v>0</v>
      </c>
      <c r="Y86" s="92">
        <f t="shared" si="14"/>
        <v>0</v>
      </c>
      <c r="Z86" s="92">
        <f t="shared" si="13"/>
        <v>0</v>
      </c>
      <c r="AA86" s="90">
        <f t="shared" si="7"/>
        <v>0</v>
      </c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128"/>
    </row>
    <row r="87" spans="1:77" ht="22.5" customHeight="1" x14ac:dyDescent="0.25">
      <c r="A87" s="85">
        <v>79</v>
      </c>
      <c r="B87" s="109"/>
      <c r="C87" s="110"/>
      <c r="D87" s="110" t="s">
        <v>55</v>
      </c>
      <c r="E87" s="110"/>
      <c r="F87" s="110"/>
      <c r="G87" s="110"/>
      <c r="H87" s="110"/>
      <c r="I87" s="110" t="s">
        <v>55</v>
      </c>
      <c r="J87" s="110" t="s">
        <v>56</v>
      </c>
      <c r="K87" s="115"/>
      <c r="L87" s="110" t="s">
        <v>57</v>
      </c>
      <c r="M87" s="110"/>
      <c r="N87" s="110" t="s">
        <v>61</v>
      </c>
      <c r="O87" s="110"/>
      <c r="P87" s="115"/>
      <c r="Q87" s="115"/>
      <c r="R87" s="110" t="s">
        <v>62</v>
      </c>
      <c r="S87" s="110" t="s">
        <v>60</v>
      </c>
      <c r="T87" s="86">
        <f t="shared" si="5"/>
        <v>0</v>
      </c>
      <c r="U87" s="87">
        <f t="shared" si="1"/>
        <v>0</v>
      </c>
      <c r="V87" s="74"/>
      <c r="W87" s="91">
        <f t="shared" si="11"/>
        <v>0.35</v>
      </c>
      <c r="X87" s="92">
        <f t="shared" si="12"/>
        <v>0</v>
      </c>
      <c r="Y87" s="92">
        <f t="shared" si="14"/>
        <v>0</v>
      </c>
      <c r="Z87" s="92">
        <f t="shared" si="13"/>
        <v>0</v>
      </c>
      <c r="AA87" s="90">
        <f t="shared" si="7"/>
        <v>0</v>
      </c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128"/>
    </row>
    <row r="88" spans="1:77" ht="22.5" customHeight="1" x14ac:dyDescent="0.25">
      <c r="A88" s="85">
        <v>80</v>
      </c>
      <c r="B88" s="109"/>
      <c r="C88" s="110"/>
      <c r="D88" s="110" t="s">
        <v>55</v>
      </c>
      <c r="E88" s="110"/>
      <c r="F88" s="110"/>
      <c r="G88" s="110"/>
      <c r="H88" s="110"/>
      <c r="I88" s="110" t="s">
        <v>55</v>
      </c>
      <c r="J88" s="110" t="s">
        <v>56</v>
      </c>
      <c r="K88" s="115"/>
      <c r="L88" s="110" t="s">
        <v>57</v>
      </c>
      <c r="M88" s="110"/>
      <c r="N88" s="110" t="s">
        <v>61</v>
      </c>
      <c r="O88" s="110"/>
      <c r="P88" s="115"/>
      <c r="Q88" s="115"/>
      <c r="R88" s="110" t="s">
        <v>62</v>
      </c>
      <c r="S88" s="110" t="s">
        <v>60</v>
      </c>
      <c r="T88" s="86">
        <f t="shared" si="5"/>
        <v>0</v>
      </c>
      <c r="U88" s="87">
        <f t="shared" si="1"/>
        <v>0</v>
      </c>
      <c r="V88" s="74"/>
      <c r="W88" s="91">
        <f t="shared" si="11"/>
        <v>0.35</v>
      </c>
      <c r="X88" s="92">
        <f t="shared" si="12"/>
        <v>0</v>
      </c>
      <c r="Y88" s="92">
        <f t="shared" si="14"/>
        <v>0</v>
      </c>
      <c r="Z88" s="92">
        <f t="shared" si="13"/>
        <v>0</v>
      </c>
      <c r="AA88" s="90">
        <f t="shared" si="7"/>
        <v>0</v>
      </c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128"/>
    </row>
    <row r="89" spans="1:77" ht="22.5" customHeight="1" x14ac:dyDescent="0.25">
      <c r="A89" s="85">
        <v>81</v>
      </c>
      <c r="B89" s="109"/>
      <c r="C89" s="110"/>
      <c r="D89" s="110" t="s">
        <v>55</v>
      </c>
      <c r="E89" s="110"/>
      <c r="F89" s="110"/>
      <c r="G89" s="110"/>
      <c r="H89" s="110"/>
      <c r="I89" s="110" t="s">
        <v>55</v>
      </c>
      <c r="J89" s="110" t="s">
        <v>56</v>
      </c>
      <c r="K89" s="115"/>
      <c r="L89" s="110" t="s">
        <v>57</v>
      </c>
      <c r="M89" s="110"/>
      <c r="N89" s="110" t="s">
        <v>61</v>
      </c>
      <c r="O89" s="110"/>
      <c r="P89" s="115"/>
      <c r="Q89" s="115"/>
      <c r="R89" s="110" t="s">
        <v>62</v>
      </c>
      <c r="S89" s="110" t="s">
        <v>60</v>
      </c>
      <c r="T89" s="86">
        <f t="shared" si="5"/>
        <v>0</v>
      </c>
      <c r="U89" s="87">
        <f t="shared" si="1"/>
        <v>0</v>
      </c>
      <c r="V89" s="74"/>
      <c r="W89" s="91">
        <f t="shared" si="11"/>
        <v>0.35</v>
      </c>
      <c r="X89" s="92">
        <f t="shared" si="12"/>
        <v>0</v>
      </c>
      <c r="Y89" s="92">
        <f t="shared" si="14"/>
        <v>0</v>
      </c>
      <c r="Z89" s="92">
        <f t="shared" si="13"/>
        <v>0</v>
      </c>
      <c r="AA89" s="90">
        <f t="shared" si="7"/>
        <v>0</v>
      </c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128"/>
    </row>
    <row r="90" spans="1:77" ht="22.5" customHeight="1" x14ac:dyDescent="0.25">
      <c r="A90" s="85">
        <v>82</v>
      </c>
      <c r="B90" s="109"/>
      <c r="C90" s="110"/>
      <c r="D90" s="110" t="s">
        <v>55</v>
      </c>
      <c r="E90" s="110"/>
      <c r="F90" s="110"/>
      <c r="G90" s="110"/>
      <c r="H90" s="110"/>
      <c r="I90" s="110" t="s">
        <v>55</v>
      </c>
      <c r="J90" s="110" t="s">
        <v>56</v>
      </c>
      <c r="K90" s="115"/>
      <c r="L90" s="110" t="s">
        <v>57</v>
      </c>
      <c r="M90" s="110"/>
      <c r="N90" s="110" t="s">
        <v>61</v>
      </c>
      <c r="O90" s="110"/>
      <c r="P90" s="115"/>
      <c r="Q90" s="115"/>
      <c r="R90" s="110" t="s">
        <v>62</v>
      </c>
      <c r="S90" s="110" t="s">
        <v>60</v>
      </c>
      <c r="T90" s="86">
        <f t="shared" si="5"/>
        <v>0</v>
      </c>
      <c r="U90" s="87">
        <f t="shared" si="1"/>
        <v>0</v>
      </c>
      <c r="V90" s="74"/>
      <c r="W90" s="91">
        <f t="shared" si="11"/>
        <v>0.35</v>
      </c>
      <c r="X90" s="92">
        <f t="shared" si="12"/>
        <v>0</v>
      </c>
      <c r="Y90" s="92">
        <f t="shared" si="14"/>
        <v>0</v>
      </c>
      <c r="Z90" s="92">
        <f t="shared" si="13"/>
        <v>0</v>
      </c>
      <c r="AA90" s="90">
        <f t="shared" si="7"/>
        <v>0</v>
      </c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128"/>
    </row>
    <row r="91" spans="1:77" ht="22.5" customHeight="1" x14ac:dyDescent="0.25">
      <c r="A91" s="85">
        <v>83</v>
      </c>
      <c r="B91" s="109"/>
      <c r="C91" s="110"/>
      <c r="D91" s="110" t="s">
        <v>55</v>
      </c>
      <c r="E91" s="110"/>
      <c r="F91" s="110"/>
      <c r="G91" s="110"/>
      <c r="H91" s="110"/>
      <c r="I91" s="110" t="s">
        <v>55</v>
      </c>
      <c r="J91" s="110" t="s">
        <v>56</v>
      </c>
      <c r="K91" s="115"/>
      <c r="L91" s="110" t="s">
        <v>57</v>
      </c>
      <c r="M91" s="110"/>
      <c r="N91" s="110" t="s">
        <v>61</v>
      </c>
      <c r="O91" s="110"/>
      <c r="P91" s="115"/>
      <c r="Q91" s="115"/>
      <c r="R91" s="110" t="s">
        <v>62</v>
      </c>
      <c r="S91" s="110" t="s">
        <v>60</v>
      </c>
      <c r="T91" s="86">
        <f t="shared" si="5"/>
        <v>0</v>
      </c>
      <c r="U91" s="87">
        <f t="shared" si="1"/>
        <v>0</v>
      </c>
      <c r="V91" s="74"/>
      <c r="W91" s="91">
        <f t="shared" si="11"/>
        <v>0.35</v>
      </c>
      <c r="X91" s="92">
        <f t="shared" si="12"/>
        <v>0</v>
      </c>
      <c r="Y91" s="92">
        <f t="shared" si="14"/>
        <v>0</v>
      </c>
      <c r="Z91" s="92">
        <f t="shared" si="13"/>
        <v>0</v>
      </c>
      <c r="AA91" s="90">
        <f t="shared" si="7"/>
        <v>0</v>
      </c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128"/>
    </row>
    <row r="92" spans="1:77" ht="22.5" customHeight="1" x14ac:dyDescent="0.25">
      <c r="A92" s="85">
        <v>84</v>
      </c>
      <c r="B92" s="109"/>
      <c r="C92" s="110"/>
      <c r="D92" s="110" t="s">
        <v>55</v>
      </c>
      <c r="E92" s="110"/>
      <c r="F92" s="110"/>
      <c r="G92" s="110"/>
      <c r="H92" s="110"/>
      <c r="I92" s="110" t="s">
        <v>55</v>
      </c>
      <c r="J92" s="110" t="s">
        <v>56</v>
      </c>
      <c r="K92" s="115"/>
      <c r="L92" s="110" t="s">
        <v>57</v>
      </c>
      <c r="M92" s="110"/>
      <c r="N92" s="110" t="s">
        <v>61</v>
      </c>
      <c r="O92" s="110"/>
      <c r="P92" s="115"/>
      <c r="Q92" s="115"/>
      <c r="R92" s="110" t="s">
        <v>62</v>
      </c>
      <c r="S92" s="110" t="s">
        <v>60</v>
      </c>
      <c r="T92" s="86">
        <f t="shared" si="5"/>
        <v>0</v>
      </c>
      <c r="U92" s="87">
        <f t="shared" si="1"/>
        <v>0</v>
      </c>
      <c r="V92" s="74"/>
      <c r="W92" s="91">
        <f t="shared" si="11"/>
        <v>0.35</v>
      </c>
      <c r="X92" s="92">
        <f t="shared" si="12"/>
        <v>0</v>
      </c>
      <c r="Y92" s="92">
        <f t="shared" si="14"/>
        <v>0</v>
      </c>
      <c r="Z92" s="92">
        <f t="shared" si="13"/>
        <v>0</v>
      </c>
      <c r="AA92" s="90">
        <f t="shared" si="7"/>
        <v>0</v>
      </c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128"/>
    </row>
    <row r="93" spans="1:77" ht="22.5" customHeight="1" x14ac:dyDescent="0.25">
      <c r="A93" s="93">
        <v>85</v>
      </c>
      <c r="B93" s="111"/>
      <c r="C93" s="112"/>
      <c r="D93" s="112" t="s">
        <v>55</v>
      </c>
      <c r="E93" s="110"/>
      <c r="F93" s="110"/>
      <c r="G93" s="110"/>
      <c r="H93" s="112"/>
      <c r="I93" s="112" t="s">
        <v>55</v>
      </c>
      <c r="J93" s="112" t="s">
        <v>56</v>
      </c>
      <c r="K93" s="116"/>
      <c r="L93" s="110" t="s">
        <v>57</v>
      </c>
      <c r="M93" s="110"/>
      <c r="N93" s="112" t="s">
        <v>61</v>
      </c>
      <c r="O93" s="110"/>
      <c r="P93" s="116"/>
      <c r="Q93" s="116"/>
      <c r="R93" s="112" t="s">
        <v>62</v>
      </c>
      <c r="S93" s="112" t="s">
        <v>60</v>
      </c>
      <c r="T93" s="86">
        <f t="shared" si="5"/>
        <v>0</v>
      </c>
      <c r="U93" s="87">
        <f t="shared" si="1"/>
        <v>0</v>
      </c>
      <c r="V93" s="74"/>
      <c r="W93" s="91">
        <f t="shared" si="11"/>
        <v>0.35</v>
      </c>
      <c r="X93" s="92">
        <f t="shared" si="12"/>
        <v>0</v>
      </c>
      <c r="Y93" s="92">
        <f t="shared" si="14"/>
        <v>0</v>
      </c>
      <c r="Z93" s="92">
        <f t="shared" si="13"/>
        <v>0</v>
      </c>
      <c r="AA93" s="90">
        <f t="shared" si="7"/>
        <v>0</v>
      </c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128"/>
    </row>
    <row r="94" spans="1:77" ht="22.5" customHeight="1" x14ac:dyDescent="0.25">
      <c r="A94" s="85">
        <v>86</v>
      </c>
      <c r="B94" s="109"/>
      <c r="C94" s="110"/>
      <c r="D94" s="110" t="s">
        <v>55</v>
      </c>
      <c r="E94" s="110"/>
      <c r="F94" s="110"/>
      <c r="G94" s="110"/>
      <c r="H94" s="110"/>
      <c r="I94" s="110" t="s">
        <v>55</v>
      </c>
      <c r="J94" s="110" t="s">
        <v>56</v>
      </c>
      <c r="K94" s="115"/>
      <c r="L94" s="110" t="s">
        <v>57</v>
      </c>
      <c r="M94" s="110"/>
      <c r="N94" s="110" t="s">
        <v>61</v>
      </c>
      <c r="O94" s="110"/>
      <c r="P94" s="115"/>
      <c r="Q94" s="115"/>
      <c r="R94" s="110" t="s">
        <v>62</v>
      </c>
      <c r="S94" s="110" t="s">
        <v>60</v>
      </c>
      <c r="T94" s="86">
        <f t="shared" si="5"/>
        <v>0</v>
      </c>
      <c r="U94" s="87">
        <f t="shared" si="1"/>
        <v>0</v>
      </c>
      <c r="V94" s="74"/>
      <c r="W94" s="91">
        <f t="shared" si="11"/>
        <v>0.35</v>
      </c>
      <c r="X94" s="92">
        <f t="shared" si="12"/>
        <v>0</v>
      </c>
      <c r="Y94" s="92">
        <f t="shared" si="14"/>
        <v>0</v>
      </c>
      <c r="Z94" s="92">
        <f t="shared" si="13"/>
        <v>0</v>
      </c>
      <c r="AA94" s="90">
        <f t="shared" si="7"/>
        <v>0</v>
      </c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128"/>
    </row>
    <row r="95" spans="1:77" ht="22.5" customHeight="1" x14ac:dyDescent="0.25">
      <c r="A95" s="85">
        <v>87</v>
      </c>
      <c r="B95" s="109"/>
      <c r="C95" s="110"/>
      <c r="D95" s="110" t="s">
        <v>55</v>
      </c>
      <c r="E95" s="110"/>
      <c r="F95" s="110"/>
      <c r="G95" s="110"/>
      <c r="H95" s="110"/>
      <c r="I95" s="110" t="s">
        <v>55</v>
      </c>
      <c r="J95" s="110" t="s">
        <v>56</v>
      </c>
      <c r="K95" s="115"/>
      <c r="L95" s="110" t="s">
        <v>57</v>
      </c>
      <c r="M95" s="110"/>
      <c r="N95" s="110" t="s">
        <v>61</v>
      </c>
      <c r="O95" s="110"/>
      <c r="P95" s="115"/>
      <c r="Q95" s="115"/>
      <c r="R95" s="110" t="s">
        <v>62</v>
      </c>
      <c r="S95" s="110" t="s">
        <v>60</v>
      </c>
      <c r="T95" s="86">
        <f t="shared" si="5"/>
        <v>0</v>
      </c>
      <c r="U95" s="87">
        <f t="shared" si="1"/>
        <v>0</v>
      </c>
      <c r="V95" s="74"/>
      <c r="W95" s="91">
        <f t="shared" si="11"/>
        <v>0.35</v>
      </c>
      <c r="X95" s="92">
        <f t="shared" si="12"/>
        <v>0</v>
      </c>
      <c r="Y95" s="92">
        <f t="shared" si="14"/>
        <v>0</v>
      </c>
      <c r="Z95" s="92">
        <f t="shared" si="13"/>
        <v>0</v>
      </c>
      <c r="AA95" s="90">
        <f t="shared" si="7"/>
        <v>0</v>
      </c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128"/>
    </row>
    <row r="96" spans="1:77" ht="22.5" customHeight="1" x14ac:dyDescent="0.25">
      <c r="A96" s="85">
        <v>88</v>
      </c>
      <c r="B96" s="109"/>
      <c r="C96" s="110"/>
      <c r="D96" s="110" t="s">
        <v>55</v>
      </c>
      <c r="E96" s="110"/>
      <c r="F96" s="110"/>
      <c r="G96" s="110"/>
      <c r="H96" s="110"/>
      <c r="I96" s="110" t="s">
        <v>55</v>
      </c>
      <c r="J96" s="110" t="s">
        <v>56</v>
      </c>
      <c r="K96" s="115"/>
      <c r="L96" s="110" t="s">
        <v>57</v>
      </c>
      <c r="M96" s="110"/>
      <c r="N96" s="110" t="s">
        <v>61</v>
      </c>
      <c r="O96" s="110"/>
      <c r="P96" s="115"/>
      <c r="Q96" s="115"/>
      <c r="R96" s="110" t="s">
        <v>62</v>
      </c>
      <c r="S96" s="110" t="s">
        <v>60</v>
      </c>
      <c r="T96" s="86">
        <f t="shared" si="5"/>
        <v>0</v>
      </c>
      <c r="U96" s="87">
        <f t="shared" si="1"/>
        <v>0</v>
      </c>
      <c r="V96" s="74"/>
      <c r="W96" s="91">
        <f t="shared" si="11"/>
        <v>0.35</v>
      </c>
      <c r="X96" s="92">
        <f t="shared" si="12"/>
        <v>0</v>
      </c>
      <c r="Y96" s="92">
        <f t="shared" si="14"/>
        <v>0</v>
      </c>
      <c r="Z96" s="92">
        <f t="shared" si="13"/>
        <v>0</v>
      </c>
      <c r="AA96" s="90">
        <f t="shared" si="7"/>
        <v>0</v>
      </c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128"/>
    </row>
    <row r="97" spans="1:77" ht="22.5" customHeight="1" x14ac:dyDescent="0.25">
      <c r="A97" s="85">
        <v>89</v>
      </c>
      <c r="B97" s="109"/>
      <c r="C97" s="110"/>
      <c r="D97" s="110" t="s">
        <v>55</v>
      </c>
      <c r="E97" s="110"/>
      <c r="F97" s="110"/>
      <c r="G97" s="110"/>
      <c r="H97" s="110"/>
      <c r="I97" s="110" t="s">
        <v>55</v>
      </c>
      <c r="J97" s="110" t="s">
        <v>56</v>
      </c>
      <c r="K97" s="115"/>
      <c r="L97" s="110" t="s">
        <v>57</v>
      </c>
      <c r="M97" s="110"/>
      <c r="N97" s="110" t="s">
        <v>61</v>
      </c>
      <c r="O97" s="110"/>
      <c r="P97" s="115"/>
      <c r="Q97" s="115"/>
      <c r="R97" s="110" t="s">
        <v>62</v>
      </c>
      <c r="S97" s="110" t="s">
        <v>60</v>
      </c>
      <c r="T97" s="86">
        <f t="shared" si="5"/>
        <v>0</v>
      </c>
      <c r="U97" s="87">
        <f t="shared" si="1"/>
        <v>0</v>
      </c>
      <c r="V97" s="74"/>
      <c r="W97" s="91">
        <f t="shared" si="11"/>
        <v>0.35</v>
      </c>
      <c r="X97" s="92">
        <f t="shared" si="12"/>
        <v>0</v>
      </c>
      <c r="Y97" s="92">
        <f t="shared" si="14"/>
        <v>0</v>
      </c>
      <c r="Z97" s="92">
        <f t="shared" si="13"/>
        <v>0</v>
      </c>
      <c r="AA97" s="90">
        <f t="shared" si="7"/>
        <v>0</v>
      </c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128"/>
    </row>
    <row r="98" spans="1:77" ht="22.5" customHeight="1" x14ac:dyDescent="0.25">
      <c r="A98" s="93">
        <v>90</v>
      </c>
      <c r="B98" s="111"/>
      <c r="C98" s="112"/>
      <c r="D98" s="112" t="s">
        <v>55</v>
      </c>
      <c r="E98" s="110"/>
      <c r="F98" s="110"/>
      <c r="G98" s="110"/>
      <c r="H98" s="112"/>
      <c r="I98" s="112" t="s">
        <v>55</v>
      </c>
      <c r="J98" s="112" t="s">
        <v>56</v>
      </c>
      <c r="K98" s="116"/>
      <c r="L98" s="110" t="s">
        <v>57</v>
      </c>
      <c r="M98" s="110"/>
      <c r="N98" s="112" t="s">
        <v>61</v>
      </c>
      <c r="O98" s="110"/>
      <c r="P98" s="116"/>
      <c r="Q98" s="116"/>
      <c r="R98" s="112" t="s">
        <v>62</v>
      </c>
      <c r="S98" s="112" t="s">
        <v>60</v>
      </c>
      <c r="T98" s="86">
        <f t="shared" si="5"/>
        <v>0</v>
      </c>
      <c r="U98" s="87">
        <f t="shared" si="1"/>
        <v>0</v>
      </c>
      <c r="V98" s="74"/>
      <c r="W98" s="91">
        <f t="shared" si="11"/>
        <v>0.35</v>
      </c>
      <c r="X98" s="92">
        <f t="shared" si="12"/>
        <v>0</v>
      </c>
      <c r="Y98" s="92">
        <f t="shared" si="14"/>
        <v>0</v>
      </c>
      <c r="Z98" s="92">
        <f t="shared" si="13"/>
        <v>0</v>
      </c>
      <c r="AA98" s="90">
        <f t="shared" si="7"/>
        <v>0</v>
      </c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128"/>
    </row>
    <row r="99" spans="1:77" ht="22.5" customHeight="1" x14ac:dyDescent="0.25">
      <c r="A99" s="85">
        <v>91</v>
      </c>
      <c r="B99" s="109"/>
      <c r="C99" s="110"/>
      <c r="D99" s="110" t="s">
        <v>55</v>
      </c>
      <c r="E99" s="110"/>
      <c r="F99" s="110"/>
      <c r="G99" s="110"/>
      <c r="H99" s="110"/>
      <c r="I99" s="110" t="s">
        <v>55</v>
      </c>
      <c r="J99" s="110" t="s">
        <v>56</v>
      </c>
      <c r="K99" s="115"/>
      <c r="L99" s="110" t="s">
        <v>57</v>
      </c>
      <c r="M99" s="110"/>
      <c r="N99" s="110" t="s">
        <v>61</v>
      </c>
      <c r="O99" s="110"/>
      <c r="P99" s="115"/>
      <c r="Q99" s="115"/>
      <c r="R99" s="110" t="s">
        <v>62</v>
      </c>
      <c r="S99" s="110" t="s">
        <v>60</v>
      </c>
      <c r="T99" s="86">
        <f t="shared" si="5"/>
        <v>0</v>
      </c>
      <c r="U99" s="87">
        <f t="shared" si="1"/>
        <v>0</v>
      </c>
      <c r="V99" s="74"/>
      <c r="W99" s="91">
        <f t="shared" si="11"/>
        <v>0.35</v>
      </c>
      <c r="X99" s="92">
        <f t="shared" si="12"/>
        <v>0</v>
      </c>
      <c r="Y99" s="92">
        <f t="shared" si="14"/>
        <v>0</v>
      </c>
      <c r="Z99" s="92">
        <f t="shared" si="13"/>
        <v>0</v>
      </c>
      <c r="AA99" s="90">
        <f t="shared" si="7"/>
        <v>0</v>
      </c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128"/>
    </row>
    <row r="100" spans="1:77" ht="22.5" customHeight="1" x14ac:dyDescent="0.25">
      <c r="A100" s="85">
        <v>92</v>
      </c>
      <c r="B100" s="109"/>
      <c r="C100" s="110"/>
      <c r="D100" s="110" t="s">
        <v>55</v>
      </c>
      <c r="E100" s="110"/>
      <c r="F100" s="110"/>
      <c r="G100" s="110"/>
      <c r="H100" s="110"/>
      <c r="I100" s="110" t="s">
        <v>55</v>
      </c>
      <c r="J100" s="110" t="s">
        <v>56</v>
      </c>
      <c r="K100" s="115"/>
      <c r="L100" s="110" t="s">
        <v>57</v>
      </c>
      <c r="M100" s="110"/>
      <c r="N100" s="110" t="s">
        <v>61</v>
      </c>
      <c r="O100" s="110"/>
      <c r="P100" s="115"/>
      <c r="Q100" s="115"/>
      <c r="R100" s="110" t="s">
        <v>62</v>
      </c>
      <c r="S100" s="110" t="s">
        <v>60</v>
      </c>
      <c r="T100" s="86">
        <f t="shared" si="5"/>
        <v>0</v>
      </c>
      <c r="U100" s="87">
        <f t="shared" si="1"/>
        <v>0</v>
      </c>
      <c r="V100" s="74"/>
      <c r="W100" s="91">
        <f t="shared" si="11"/>
        <v>0.35</v>
      </c>
      <c r="X100" s="92">
        <f t="shared" si="12"/>
        <v>0</v>
      </c>
      <c r="Y100" s="92">
        <f t="shared" si="14"/>
        <v>0</v>
      </c>
      <c r="Z100" s="92">
        <f t="shared" si="13"/>
        <v>0</v>
      </c>
      <c r="AA100" s="90">
        <f t="shared" si="7"/>
        <v>0</v>
      </c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128"/>
    </row>
    <row r="101" spans="1:77" ht="22.5" customHeight="1" x14ac:dyDescent="0.25">
      <c r="A101" s="85">
        <v>93</v>
      </c>
      <c r="B101" s="109"/>
      <c r="C101" s="110"/>
      <c r="D101" s="110" t="s">
        <v>55</v>
      </c>
      <c r="E101" s="110"/>
      <c r="F101" s="110"/>
      <c r="G101" s="110"/>
      <c r="H101" s="110"/>
      <c r="I101" s="110" t="s">
        <v>55</v>
      </c>
      <c r="J101" s="110" t="s">
        <v>56</v>
      </c>
      <c r="K101" s="115"/>
      <c r="L101" s="110" t="s">
        <v>57</v>
      </c>
      <c r="M101" s="110"/>
      <c r="N101" s="110" t="s">
        <v>61</v>
      </c>
      <c r="O101" s="110"/>
      <c r="P101" s="115"/>
      <c r="Q101" s="115"/>
      <c r="R101" s="110" t="s">
        <v>62</v>
      </c>
      <c r="S101" s="110" t="s">
        <v>60</v>
      </c>
      <c r="T101" s="86">
        <f t="shared" si="5"/>
        <v>0</v>
      </c>
      <c r="U101" s="87">
        <f t="shared" si="1"/>
        <v>0</v>
      </c>
      <c r="V101" s="74"/>
      <c r="W101" s="91">
        <f t="shared" si="11"/>
        <v>0.35</v>
      </c>
      <c r="X101" s="92">
        <f t="shared" si="12"/>
        <v>0</v>
      </c>
      <c r="Y101" s="92">
        <f t="shared" si="14"/>
        <v>0</v>
      </c>
      <c r="Z101" s="92">
        <f t="shared" si="13"/>
        <v>0</v>
      </c>
      <c r="AA101" s="90">
        <f t="shared" si="7"/>
        <v>0</v>
      </c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128"/>
    </row>
    <row r="102" spans="1:77" ht="22.5" customHeight="1" x14ac:dyDescent="0.25">
      <c r="A102" s="85">
        <v>94</v>
      </c>
      <c r="B102" s="109"/>
      <c r="C102" s="110"/>
      <c r="D102" s="110" t="s">
        <v>55</v>
      </c>
      <c r="E102" s="110"/>
      <c r="F102" s="110"/>
      <c r="G102" s="110"/>
      <c r="H102" s="110"/>
      <c r="I102" s="110" t="s">
        <v>55</v>
      </c>
      <c r="J102" s="110" t="s">
        <v>56</v>
      </c>
      <c r="K102" s="115"/>
      <c r="L102" s="110" t="s">
        <v>57</v>
      </c>
      <c r="M102" s="110"/>
      <c r="N102" s="110" t="s">
        <v>61</v>
      </c>
      <c r="O102" s="110"/>
      <c r="P102" s="115"/>
      <c r="Q102" s="115"/>
      <c r="R102" s="110" t="s">
        <v>62</v>
      </c>
      <c r="S102" s="110" t="s">
        <v>60</v>
      </c>
      <c r="T102" s="86">
        <f t="shared" si="5"/>
        <v>0</v>
      </c>
      <c r="U102" s="87">
        <f t="shared" si="1"/>
        <v>0</v>
      </c>
      <c r="V102" s="74"/>
      <c r="W102" s="91">
        <f t="shared" si="11"/>
        <v>0.35</v>
      </c>
      <c r="X102" s="92">
        <f t="shared" si="12"/>
        <v>0</v>
      </c>
      <c r="Y102" s="92">
        <f t="shared" si="14"/>
        <v>0</v>
      </c>
      <c r="Z102" s="92">
        <f t="shared" si="13"/>
        <v>0</v>
      </c>
      <c r="AA102" s="90">
        <f t="shared" si="7"/>
        <v>0</v>
      </c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128"/>
    </row>
    <row r="103" spans="1:77" ht="22.5" customHeight="1" x14ac:dyDescent="0.25">
      <c r="A103" s="93">
        <v>95</v>
      </c>
      <c r="B103" s="111"/>
      <c r="C103" s="112"/>
      <c r="D103" s="110" t="s">
        <v>55</v>
      </c>
      <c r="E103" s="110"/>
      <c r="F103" s="110"/>
      <c r="G103" s="110"/>
      <c r="H103" s="112"/>
      <c r="I103" s="110" t="s">
        <v>55</v>
      </c>
      <c r="J103" s="110" t="s">
        <v>56</v>
      </c>
      <c r="K103" s="116"/>
      <c r="L103" s="110" t="s">
        <v>57</v>
      </c>
      <c r="M103" s="110"/>
      <c r="N103" s="112" t="s">
        <v>61</v>
      </c>
      <c r="O103" s="110"/>
      <c r="P103" s="116"/>
      <c r="Q103" s="116"/>
      <c r="R103" s="110" t="s">
        <v>62</v>
      </c>
      <c r="S103" s="112" t="s">
        <v>60</v>
      </c>
      <c r="T103" s="86">
        <f t="shared" si="5"/>
        <v>0</v>
      </c>
      <c r="U103" s="87">
        <f t="shared" si="1"/>
        <v>0</v>
      </c>
      <c r="V103" s="74"/>
      <c r="W103" s="91">
        <f t="shared" si="11"/>
        <v>0.35</v>
      </c>
      <c r="X103" s="92">
        <f t="shared" si="12"/>
        <v>0</v>
      </c>
      <c r="Y103" s="92">
        <f t="shared" si="14"/>
        <v>0</v>
      </c>
      <c r="Z103" s="92">
        <f t="shared" si="13"/>
        <v>0</v>
      </c>
      <c r="AA103" s="90">
        <f t="shared" si="7"/>
        <v>0</v>
      </c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128"/>
    </row>
    <row r="104" spans="1:77" ht="22.5" customHeight="1" x14ac:dyDescent="0.25">
      <c r="A104" s="85">
        <v>96</v>
      </c>
      <c r="B104" s="109"/>
      <c r="C104" s="110"/>
      <c r="D104" s="110" t="s">
        <v>55</v>
      </c>
      <c r="E104" s="110"/>
      <c r="F104" s="110"/>
      <c r="G104" s="110"/>
      <c r="H104" s="110"/>
      <c r="I104" s="110" t="s">
        <v>55</v>
      </c>
      <c r="J104" s="110" t="s">
        <v>56</v>
      </c>
      <c r="K104" s="115"/>
      <c r="L104" s="110" t="s">
        <v>57</v>
      </c>
      <c r="M104" s="110"/>
      <c r="N104" s="110" t="s">
        <v>61</v>
      </c>
      <c r="O104" s="110"/>
      <c r="P104" s="115"/>
      <c r="Q104" s="115"/>
      <c r="R104" s="110" t="s">
        <v>62</v>
      </c>
      <c r="S104" s="110" t="s">
        <v>60</v>
      </c>
      <c r="T104" s="86">
        <f t="shared" si="5"/>
        <v>0</v>
      </c>
      <c r="U104" s="87">
        <f t="shared" si="1"/>
        <v>0</v>
      </c>
      <c r="V104" s="74"/>
      <c r="W104" s="91">
        <f t="shared" si="11"/>
        <v>0.35</v>
      </c>
      <c r="X104" s="92">
        <f t="shared" si="12"/>
        <v>0</v>
      </c>
      <c r="Y104" s="92">
        <f t="shared" si="14"/>
        <v>0</v>
      </c>
      <c r="Z104" s="92">
        <f t="shared" si="13"/>
        <v>0</v>
      </c>
      <c r="AA104" s="90">
        <f t="shared" si="7"/>
        <v>0</v>
      </c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128"/>
    </row>
    <row r="105" spans="1:77" ht="22.5" customHeight="1" x14ac:dyDescent="0.25">
      <c r="A105" s="85">
        <v>97</v>
      </c>
      <c r="B105" s="109"/>
      <c r="C105" s="110"/>
      <c r="D105" s="110" t="s">
        <v>55</v>
      </c>
      <c r="E105" s="110"/>
      <c r="F105" s="110"/>
      <c r="G105" s="110"/>
      <c r="H105" s="110"/>
      <c r="I105" s="110" t="s">
        <v>55</v>
      </c>
      <c r="J105" s="110" t="s">
        <v>56</v>
      </c>
      <c r="K105" s="115"/>
      <c r="L105" s="110" t="s">
        <v>57</v>
      </c>
      <c r="M105" s="110"/>
      <c r="N105" s="110" t="s">
        <v>61</v>
      </c>
      <c r="O105" s="110"/>
      <c r="P105" s="115"/>
      <c r="Q105" s="115"/>
      <c r="R105" s="110" t="s">
        <v>62</v>
      </c>
      <c r="S105" s="110" t="s">
        <v>60</v>
      </c>
      <c r="T105" s="86">
        <f t="shared" si="5"/>
        <v>0</v>
      </c>
      <c r="U105" s="87">
        <f t="shared" si="1"/>
        <v>0</v>
      </c>
      <c r="V105" s="74"/>
      <c r="W105" s="91">
        <f t="shared" ref="W105:W136" si="15">VLOOKUP(L105,$G$215:$H$220,2,FALSE)</f>
        <v>0.35</v>
      </c>
      <c r="X105" s="92">
        <f t="shared" ref="X105:X136" si="16">IF(M105&lt;0,-1,1)*IF(J105="full",K105,IF(L105="Gross Tax",0,$K$210*ABS(M105)))</f>
        <v>0</v>
      </c>
      <c r="Y105" s="92">
        <f t="shared" si="14"/>
        <v>0</v>
      </c>
      <c r="Z105" s="92">
        <f t="shared" ref="Z105:Z136" si="17">IF(M105&lt;0,-1,1)*(VLOOKUP(R105,$A$202:$BU$205,VLOOKUP($E$2,$A$208:$B$219,2,FALSE)+1,FALSE)/100*ABS(Q105))</f>
        <v>0</v>
      </c>
      <c r="AA105" s="90">
        <f t="shared" si="7"/>
        <v>0</v>
      </c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128"/>
    </row>
    <row r="106" spans="1:77" ht="22.5" customHeight="1" x14ac:dyDescent="0.25">
      <c r="A106" s="85">
        <v>98</v>
      </c>
      <c r="B106" s="109"/>
      <c r="C106" s="110"/>
      <c r="D106" s="110" t="s">
        <v>55</v>
      </c>
      <c r="E106" s="110"/>
      <c r="F106" s="110"/>
      <c r="G106" s="110"/>
      <c r="H106" s="110"/>
      <c r="I106" s="110" t="s">
        <v>55</v>
      </c>
      <c r="J106" s="110" t="s">
        <v>56</v>
      </c>
      <c r="K106" s="115"/>
      <c r="L106" s="110" t="s">
        <v>57</v>
      </c>
      <c r="M106" s="110"/>
      <c r="N106" s="110" t="s">
        <v>61</v>
      </c>
      <c r="O106" s="110"/>
      <c r="P106" s="115"/>
      <c r="Q106" s="115"/>
      <c r="R106" s="110" t="s">
        <v>62</v>
      </c>
      <c r="S106" s="110" t="s">
        <v>60</v>
      </c>
      <c r="T106" s="86">
        <f t="shared" si="5"/>
        <v>0</v>
      </c>
      <c r="U106" s="87">
        <f t="shared" si="1"/>
        <v>0</v>
      </c>
      <c r="V106" s="74"/>
      <c r="W106" s="91">
        <f t="shared" si="15"/>
        <v>0.35</v>
      </c>
      <c r="X106" s="92">
        <f t="shared" si="16"/>
        <v>0</v>
      </c>
      <c r="Y106" s="92">
        <f t="shared" si="14"/>
        <v>0</v>
      </c>
      <c r="Z106" s="92">
        <f t="shared" si="17"/>
        <v>0</v>
      </c>
      <c r="AA106" s="90">
        <f t="shared" si="7"/>
        <v>0</v>
      </c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128"/>
    </row>
    <row r="107" spans="1:77" ht="22.5" customHeight="1" x14ac:dyDescent="0.25">
      <c r="A107" s="85">
        <v>99</v>
      </c>
      <c r="B107" s="109"/>
      <c r="C107" s="110"/>
      <c r="D107" s="110" t="s">
        <v>55</v>
      </c>
      <c r="E107" s="110"/>
      <c r="F107" s="110"/>
      <c r="G107" s="110"/>
      <c r="H107" s="110"/>
      <c r="I107" s="110" t="s">
        <v>55</v>
      </c>
      <c r="J107" s="110" t="s">
        <v>56</v>
      </c>
      <c r="K107" s="115"/>
      <c r="L107" s="110" t="s">
        <v>57</v>
      </c>
      <c r="M107" s="110"/>
      <c r="N107" s="110" t="s">
        <v>61</v>
      </c>
      <c r="O107" s="110"/>
      <c r="P107" s="115"/>
      <c r="Q107" s="115"/>
      <c r="R107" s="110" t="s">
        <v>62</v>
      </c>
      <c r="S107" s="110" t="s">
        <v>60</v>
      </c>
      <c r="T107" s="86">
        <f t="shared" si="5"/>
        <v>0</v>
      </c>
      <c r="U107" s="87">
        <f t="shared" si="1"/>
        <v>0</v>
      </c>
      <c r="V107" s="74"/>
      <c r="W107" s="91">
        <f t="shared" si="15"/>
        <v>0.35</v>
      </c>
      <c r="X107" s="92">
        <f t="shared" si="16"/>
        <v>0</v>
      </c>
      <c r="Y107" s="92">
        <f t="shared" si="14"/>
        <v>0</v>
      </c>
      <c r="Z107" s="92">
        <f t="shared" si="17"/>
        <v>0</v>
      </c>
      <c r="AA107" s="90">
        <f t="shared" si="7"/>
        <v>0</v>
      </c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128"/>
    </row>
    <row r="108" spans="1:77" ht="22.5" customHeight="1" x14ac:dyDescent="0.25">
      <c r="A108" s="85">
        <v>100</v>
      </c>
      <c r="B108" s="109"/>
      <c r="C108" s="110"/>
      <c r="D108" s="110" t="s">
        <v>55</v>
      </c>
      <c r="E108" s="110"/>
      <c r="F108" s="110"/>
      <c r="G108" s="110"/>
      <c r="H108" s="110"/>
      <c r="I108" s="110" t="s">
        <v>55</v>
      </c>
      <c r="J108" s="110" t="s">
        <v>56</v>
      </c>
      <c r="K108" s="115"/>
      <c r="L108" s="110" t="s">
        <v>57</v>
      </c>
      <c r="M108" s="110"/>
      <c r="N108" s="110" t="s">
        <v>61</v>
      </c>
      <c r="O108" s="110"/>
      <c r="P108" s="115"/>
      <c r="Q108" s="115"/>
      <c r="R108" s="110" t="s">
        <v>62</v>
      </c>
      <c r="S108" s="110" t="s">
        <v>60</v>
      </c>
      <c r="T108" s="86">
        <f t="shared" si="5"/>
        <v>0</v>
      </c>
      <c r="U108" s="87">
        <f t="shared" si="1"/>
        <v>0</v>
      </c>
      <c r="V108" s="74"/>
      <c r="W108" s="91">
        <f t="shared" si="15"/>
        <v>0.35</v>
      </c>
      <c r="X108" s="92">
        <f t="shared" si="16"/>
        <v>0</v>
      </c>
      <c r="Y108" s="92">
        <f t="shared" si="14"/>
        <v>0</v>
      </c>
      <c r="Z108" s="92">
        <f t="shared" si="17"/>
        <v>0</v>
      </c>
      <c r="AA108" s="90">
        <f t="shared" si="7"/>
        <v>0</v>
      </c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128"/>
    </row>
    <row r="109" spans="1:77" ht="22.5" customHeight="1" x14ac:dyDescent="0.25">
      <c r="A109" s="85">
        <v>101</v>
      </c>
      <c r="B109" s="109"/>
      <c r="C109" s="110"/>
      <c r="D109" s="110" t="s">
        <v>55</v>
      </c>
      <c r="E109" s="110"/>
      <c r="F109" s="110"/>
      <c r="G109" s="110"/>
      <c r="H109" s="110"/>
      <c r="I109" s="110" t="s">
        <v>55</v>
      </c>
      <c r="J109" s="110" t="s">
        <v>56</v>
      </c>
      <c r="K109" s="115"/>
      <c r="L109" s="110" t="s">
        <v>57</v>
      </c>
      <c r="M109" s="110"/>
      <c r="N109" s="110" t="s">
        <v>61</v>
      </c>
      <c r="O109" s="110"/>
      <c r="P109" s="115"/>
      <c r="Q109" s="115"/>
      <c r="R109" s="110" t="s">
        <v>62</v>
      </c>
      <c r="S109" s="110" t="s">
        <v>60</v>
      </c>
      <c r="T109" s="86">
        <f t="shared" si="5"/>
        <v>0</v>
      </c>
      <c r="U109" s="87">
        <f t="shared" si="1"/>
        <v>0</v>
      </c>
      <c r="V109" s="74"/>
      <c r="W109" s="91">
        <f t="shared" si="15"/>
        <v>0.35</v>
      </c>
      <c r="X109" s="92">
        <f t="shared" si="16"/>
        <v>0</v>
      </c>
      <c r="Y109" s="92">
        <f t="shared" si="14"/>
        <v>0</v>
      </c>
      <c r="Z109" s="92">
        <f t="shared" si="17"/>
        <v>0</v>
      </c>
      <c r="AA109" s="90">
        <f t="shared" si="7"/>
        <v>0</v>
      </c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128"/>
    </row>
    <row r="110" spans="1:77" ht="22.5" customHeight="1" x14ac:dyDescent="0.25">
      <c r="A110" s="93">
        <v>102</v>
      </c>
      <c r="B110" s="111"/>
      <c r="C110" s="112"/>
      <c r="D110" s="112" t="s">
        <v>55</v>
      </c>
      <c r="E110" s="110"/>
      <c r="F110" s="110"/>
      <c r="G110" s="110"/>
      <c r="H110" s="112"/>
      <c r="I110" s="112" t="s">
        <v>55</v>
      </c>
      <c r="J110" s="112" t="s">
        <v>56</v>
      </c>
      <c r="K110" s="116"/>
      <c r="L110" s="110" t="s">
        <v>57</v>
      </c>
      <c r="M110" s="110"/>
      <c r="N110" s="112" t="s">
        <v>61</v>
      </c>
      <c r="O110" s="110"/>
      <c r="P110" s="116"/>
      <c r="Q110" s="116"/>
      <c r="R110" s="112" t="s">
        <v>62</v>
      </c>
      <c r="S110" s="112" t="s">
        <v>60</v>
      </c>
      <c r="T110" s="86">
        <f t="shared" si="5"/>
        <v>0</v>
      </c>
      <c r="U110" s="87">
        <f t="shared" si="1"/>
        <v>0</v>
      </c>
      <c r="V110" s="74"/>
      <c r="W110" s="91">
        <f t="shared" si="15"/>
        <v>0.35</v>
      </c>
      <c r="X110" s="92">
        <f t="shared" si="16"/>
        <v>0</v>
      </c>
      <c r="Y110" s="92">
        <f t="shared" si="14"/>
        <v>0</v>
      </c>
      <c r="Z110" s="92">
        <f t="shared" si="17"/>
        <v>0</v>
      </c>
      <c r="AA110" s="90">
        <f t="shared" si="7"/>
        <v>0</v>
      </c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128"/>
    </row>
    <row r="111" spans="1:77" ht="22.5" customHeight="1" x14ac:dyDescent="0.25">
      <c r="A111" s="85">
        <v>103</v>
      </c>
      <c r="B111" s="109"/>
      <c r="C111" s="110"/>
      <c r="D111" s="110" t="s">
        <v>55</v>
      </c>
      <c r="E111" s="110"/>
      <c r="F111" s="110"/>
      <c r="G111" s="110"/>
      <c r="H111" s="110"/>
      <c r="I111" s="110" t="s">
        <v>55</v>
      </c>
      <c r="J111" s="110" t="s">
        <v>56</v>
      </c>
      <c r="K111" s="115"/>
      <c r="L111" s="110" t="s">
        <v>57</v>
      </c>
      <c r="M111" s="110"/>
      <c r="N111" s="110" t="s">
        <v>61</v>
      </c>
      <c r="O111" s="110"/>
      <c r="P111" s="115"/>
      <c r="Q111" s="115"/>
      <c r="R111" s="110" t="s">
        <v>62</v>
      </c>
      <c r="S111" s="110" t="s">
        <v>60</v>
      </c>
      <c r="T111" s="86">
        <f t="shared" si="5"/>
        <v>0</v>
      </c>
      <c r="U111" s="87">
        <f t="shared" si="1"/>
        <v>0</v>
      </c>
      <c r="V111" s="74"/>
      <c r="W111" s="91">
        <f t="shared" si="15"/>
        <v>0.35</v>
      </c>
      <c r="X111" s="92">
        <f t="shared" si="16"/>
        <v>0</v>
      </c>
      <c r="Y111" s="92">
        <f t="shared" si="14"/>
        <v>0</v>
      </c>
      <c r="Z111" s="92">
        <f t="shared" si="17"/>
        <v>0</v>
      </c>
      <c r="AA111" s="90">
        <f t="shared" si="7"/>
        <v>0</v>
      </c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128"/>
    </row>
    <row r="112" spans="1:77" ht="22.5" customHeight="1" x14ac:dyDescent="0.25">
      <c r="A112" s="85">
        <v>104</v>
      </c>
      <c r="B112" s="109"/>
      <c r="C112" s="110"/>
      <c r="D112" s="110" t="s">
        <v>55</v>
      </c>
      <c r="E112" s="110"/>
      <c r="F112" s="110"/>
      <c r="G112" s="110"/>
      <c r="H112" s="110"/>
      <c r="I112" s="110" t="s">
        <v>55</v>
      </c>
      <c r="J112" s="110" t="s">
        <v>56</v>
      </c>
      <c r="K112" s="115"/>
      <c r="L112" s="110" t="s">
        <v>57</v>
      </c>
      <c r="M112" s="110"/>
      <c r="N112" s="110" t="s">
        <v>61</v>
      </c>
      <c r="O112" s="110"/>
      <c r="P112" s="115"/>
      <c r="Q112" s="115"/>
      <c r="R112" s="110" t="s">
        <v>62</v>
      </c>
      <c r="S112" s="110" t="s">
        <v>60</v>
      </c>
      <c r="T112" s="86">
        <f t="shared" si="5"/>
        <v>0</v>
      </c>
      <c r="U112" s="87">
        <f t="shared" si="1"/>
        <v>0</v>
      </c>
      <c r="V112" s="74"/>
      <c r="W112" s="91">
        <f t="shared" si="15"/>
        <v>0.35</v>
      </c>
      <c r="X112" s="92">
        <f t="shared" si="16"/>
        <v>0</v>
      </c>
      <c r="Y112" s="92">
        <f t="shared" si="14"/>
        <v>0</v>
      </c>
      <c r="Z112" s="92">
        <f t="shared" si="17"/>
        <v>0</v>
      </c>
      <c r="AA112" s="90">
        <f t="shared" si="7"/>
        <v>0</v>
      </c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128"/>
    </row>
    <row r="113" spans="1:77" ht="22.5" customHeight="1" x14ac:dyDescent="0.25">
      <c r="A113" s="85">
        <v>105</v>
      </c>
      <c r="B113" s="109"/>
      <c r="C113" s="110"/>
      <c r="D113" s="110" t="s">
        <v>55</v>
      </c>
      <c r="E113" s="110"/>
      <c r="F113" s="110"/>
      <c r="G113" s="110"/>
      <c r="H113" s="110"/>
      <c r="I113" s="110" t="s">
        <v>55</v>
      </c>
      <c r="J113" s="110" t="s">
        <v>56</v>
      </c>
      <c r="K113" s="115"/>
      <c r="L113" s="110" t="s">
        <v>57</v>
      </c>
      <c r="M113" s="110"/>
      <c r="N113" s="110" t="s">
        <v>61</v>
      </c>
      <c r="O113" s="110"/>
      <c r="P113" s="115"/>
      <c r="Q113" s="115"/>
      <c r="R113" s="110" t="s">
        <v>62</v>
      </c>
      <c r="S113" s="110" t="s">
        <v>60</v>
      </c>
      <c r="T113" s="86">
        <f t="shared" si="5"/>
        <v>0</v>
      </c>
      <c r="U113" s="87">
        <f t="shared" si="1"/>
        <v>0</v>
      </c>
      <c r="V113" s="74"/>
      <c r="W113" s="91">
        <f t="shared" si="15"/>
        <v>0.35</v>
      </c>
      <c r="X113" s="92">
        <f t="shared" si="16"/>
        <v>0</v>
      </c>
      <c r="Y113" s="92">
        <f t="shared" si="14"/>
        <v>0</v>
      </c>
      <c r="Z113" s="92">
        <f t="shared" si="17"/>
        <v>0</v>
      </c>
      <c r="AA113" s="90">
        <f t="shared" si="7"/>
        <v>0</v>
      </c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128"/>
    </row>
    <row r="114" spans="1:77" ht="22.5" customHeight="1" x14ac:dyDescent="0.25">
      <c r="A114" s="85">
        <v>106</v>
      </c>
      <c r="B114" s="109"/>
      <c r="C114" s="110"/>
      <c r="D114" s="110" t="s">
        <v>55</v>
      </c>
      <c r="E114" s="110"/>
      <c r="F114" s="110"/>
      <c r="G114" s="110"/>
      <c r="H114" s="110"/>
      <c r="I114" s="110" t="s">
        <v>55</v>
      </c>
      <c r="J114" s="110" t="s">
        <v>56</v>
      </c>
      <c r="K114" s="115"/>
      <c r="L114" s="110" t="s">
        <v>57</v>
      </c>
      <c r="M114" s="110"/>
      <c r="N114" s="110" t="s">
        <v>61</v>
      </c>
      <c r="O114" s="110"/>
      <c r="P114" s="115"/>
      <c r="Q114" s="115"/>
      <c r="R114" s="110" t="s">
        <v>62</v>
      </c>
      <c r="S114" s="110" t="s">
        <v>60</v>
      </c>
      <c r="T114" s="86">
        <f t="shared" si="5"/>
        <v>0</v>
      </c>
      <c r="U114" s="87">
        <f t="shared" si="1"/>
        <v>0</v>
      </c>
      <c r="V114" s="74"/>
      <c r="W114" s="91">
        <f t="shared" si="15"/>
        <v>0.35</v>
      </c>
      <c r="X114" s="92">
        <f t="shared" si="16"/>
        <v>0</v>
      </c>
      <c r="Y114" s="92">
        <f t="shared" si="14"/>
        <v>0</v>
      </c>
      <c r="Z114" s="92">
        <f t="shared" si="17"/>
        <v>0</v>
      </c>
      <c r="AA114" s="90">
        <f t="shared" si="7"/>
        <v>0</v>
      </c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128"/>
    </row>
    <row r="115" spans="1:77" ht="22.5" customHeight="1" x14ac:dyDescent="0.25">
      <c r="A115" s="93">
        <v>107</v>
      </c>
      <c r="B115" s="111"/>
      <c r="C115" s="112"/>
      <c r="D115" s="110" t="s">
        <v>55</v>
      </c>
      <c r="E115" s="110"/>
      <c r="F115" s="110"/>
      <c r="G115" s="110"/>
      <c r="H115" s="112"/>
      <c r="I115" s="110" t="s">
        <v>55</v>
      </c>
      <c r="J115" s="110" t="s">
        <v>56</v>
      </c>
      <c r="K115" s="116"/>
      <c r="L115" s="110" t="s">
        <v>57</v>
      </c>
      <c r="M115" s="110"/>
      <c r="N115" s="112" t="s">
        <v>61</v>
      </c>
      <c r="O115" s="110"/>
      <c r="P115" s="116"/>
      <c r="Q115" s="116"/>
      <c r="R115" s="110" t="s">
        <v>62</v>
      </c>
      <c r="S115" s="112" t="s">
        <v>60</v>
      </c>
      <c r="T115" s="86">
        <f t="shared" si="5"/>
        <v>0</v>
      </c>
      <c r="U115" s="87">
        <f t="shared" si="1"/>
        <v>0</v>
      </c>
      <c r="V115" s="74"/>
      <c r="W115" s="91">
        <f t="shared" si="15"/>
        <v>0.35</v>
      </c>
      <c r="X115" s="92">
        <f t="shared" si="16"/>
        <v>0</v>
      </c>
      <c r="Y115" s="92">
        <f t="shared" si="14"/>
        <v>0</v>
      </c>
      <c r="Z115" s="92">
        <f t="shared" si="17"/>
        <v>0</v>
      </c>
      <c r="AA115" s="90">
        <f t="shared" si="7"/>
        <v>0</v>
      </c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128"/>
    </row>
    <row r="116" spans="1:77" ht="22.5" customHeight="1" x14ac:dyDescent="0.25">
      <c r="A116" s="93">
        <v>108</v>
      </c>
      <c r="B116" s="111"/>
      <c r="C116" s="112"/>
      <c r="D116" s="112" t="s">
        <v>55</v>
      </c>
      <c r="E116" s="110"/>
      <c r="F116" s="110"/>
      <c r="G116" s="110"/>
      <c r="H116" s="112"/>
      <c r="I116" s="112" t="s">
        <v>55</v>
      </c>
      <c r="J116" s="112" t="s">
        <v>56</v>
      </c>
      <c r="K116" s="116"/>
      <c r="L116" s="110" t="s">
        <v>57</v>
      </c>
      <c r="M116" s="110"/>
      <c r="N116" s="112" t="s">
        <v>61</v>
      </c>
      <c r="O116" s="110"/>
      <c r="P116" s="116"/>
      <c r="Q116" s="116"/>
      <c r="R116" s="112" t="s">
        <v>62</v>
      </c>
      <c r="S116" s="112" t="s">
        <v>60</v>
      </c>
      <c r="T116" s="86">
        <f t="shared" si="5"/>
        <v>0</v>
      </c>
      <c r="U116" s="87">
        <f t="shared" si="1"/>
        <v>0</v>
      </c>
      <c r="V116" s="74"/>
      <c r="W116" s="91">
        <f t="shared" si="15"/>
        <v>0.35</v>
      </c>
      <c r="X116" s="92">
        <f t="shared" si="16"/>
        <v>0</v>
      </c>
      <c r="Y116" s="92">
        <f t="shared" si="14"/>
        <v>0</v>
      </c>
      <c r="Z116" s="92">
        <f t="shared" si="17"/>
        <v>0</v>
      </c>
      <c r="AA116" s="90">
        <f t="shared" si="7"/>
        <v>0</v>
      </c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128"/>
    </row>
    <row r="117" spans="1:77" ht="22.5" customHeight="1" x14ac:dyDescent="0.25">
      <c r="A117" s="85">
        <v>109</v>
      </c>
      <c r="B117" s="109"/>
      <c r="C117" s="110"/>
      <c r="D117" s="110" t="s">
        <v>55</v>
      </c>
      <c r="E117" s="110"/>
      <c r="F117" s="110"/>
      <c r="G117" s="110"/>
      <c r="H117" s="110"/>
      <c r="I117" s="110" t="s">
        <v>55</v>
      </c>
      <c r="J117" s="110" t="s">
        <v>56</v>
      </c>
      <c r="K117" s="115"/>
      <c r="L117" s="110" t="s">
        <v>57</v>
      </c>
      <c r="M117" s="110"/>
      <c r="N117" s="110" t="s">
        <v>61</v>
      </c>
      <c r="O117" s="110"/>
      <c r="P117" s="115"/>
      <c r="Q117" s="115"/>
      <c r="R117" s="110" t="s">
        <v>62</v>
      </c>
      <c r="S117" s="110" t="s">
        <v>60</v>
      </c>
      <c r="T117" s="86">
        <f t="shared" si="5"/>
        <v>0</v>
      </c>
      <c r="U117" s="87">
        <f t="shared" si="1"/>
        <v>0</v>
      </c>
      <c r="V117" s="74"/>
      <c r="W117" s="91">
        <f t="shared" si="15"/>
        <v>0.35</v>
      </c>
      <c r="X117" s="92">
        <f t="shared" si="16"/>
        <v>0</v>
      </c>
      <c r="Y117" s="92">
        <f t="shared" si="14"/>
        <v>0</v>
      </c>
      <c r="Z117" s="92">
        <f t="shared" si="17"/>
        <v>0</v>
      </c>
      <c r="AA117" s="90">
        <f t="shared" si="7"/>
        <v>0</v>
      </c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128"/>
    </row>
    <row r="118" spans="1:77" ht="22.5" customHeight="1" x14ac:dyDescent="0.25">
      <c r="A118" s="85">
        <v>110</v>
      </c>
      <c r="B118" s="109"/>
      <c r="C118" s="110"/>
      <c r="D118" s="110" t="s">
        <v>55</v>
      </c>
      <c r="E118" s="110"/>
      <c r="F118" s="110"/>
      <c r="G118" s="110"/>
      <c r="H118" s="110"/>
      <c r="I118" s="110" t="s">
        <v>55</v>
      </c>
      <c r="J118" s="110" t="s">
        <v>56</v>
      </c>
      <c r="K118" s="115"/>
      <c r="L118" s="110" t="s">
        <v>57</v>
      </c>
      <c r="M118" s="110"/>
      <c r="N118" s="110" t="s">
        <v>61</v>
      </c>
      <c r="O118" s="110"/>
      <c r="P118" s="115"/>
      <c r="Q118" s="115"/>
      <c r="R118" s="110" t="s">
        <v>62</v>
      </c>
      <c r="S118" s="110" t="s">
        <v>60</v>
      </c>
      <c r="T118" s="86">
        <f t="shared" si="5"/>
        <v>0</v>
      </c>
      <c r="U118" s="87">
        <f t="shared" si="1"/>
        <v>0</v>
      </c>
      <c r="V118" s="74"/>
      <c r="W118" s="91">
        <f t="shared" si="15"/>
        <v>0.35</v>
      </c>
      <c r="X118" s="92">
        <f t="shared" si="16"/>
        <v>0</v>
      </c>
      <c r="Y118" s="92">
        <f t="shared" si="14"/>
        <v>0</v>
      </c>
      <c r="Z118" s="92">
        <f t="shared" si="17"/>
        <v>0</v>
      </c>
      <c r="AA118" s="90">
        <f t="shared" si="7"/>
        <v>0</v>
      </c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7"/>
      <c r="BW118" s="47"/>
      <c r="BX118" s="47"/>
      <c r="BY118" s="128"/>
    </row>
    <row r="119" spans="1:77" ht="22.5" customHeight="1" x14ac:dyDescent="0.25">
      <c r="A119" s="85">
        <v>111</v>
      </c>
      <c r="B119" s="109"/>
      <c r="C119" s="110"/>
      <c r="D119" s="110" t="s">
        <v>55</v>
      </c>
      <c r="E119" s="110"/>
      <c r="F119" s="110"/>
      <c r="G119" s="110"/>
      <c r="H119" s="110"/>
      <c r="I119" s="110" t="s">
        <v>55</v>
      </c>
      <c r="J119" s="110" t="s">
        <v>56</v>
      </c>
      <c r="K119" s="115"/>
      <c r="L119" s="110" t="s">
        <v>57</v>
      </c>
      <c r="M119" s="110"/>
      <c r="N119" s="110" t="s">
        <v>61</v>
      </c>
      <c r="O119" s="110"/>
      <c r="P119" s="115"/>
      <c r="Q119" s="115"/>
      <c r="R119" s="110" t="s">
        <v>62</v>
      </c>
      <c r="S119" s="110" t="s">
        <v>60</v>
      </c>
      <c r="T119" s="86">
        <f t="shared" si="5"/>
        <v>0</v>
      </c>
      <c r="U119" s="87">
        <f t="shared" si="1"/>
        <v>0</v>
      </c>
      <c r="V119" s="74"/>
      <c r="W119" s="91">
        <f t="shared" si="15"/>
        <v>0.35</v>
      </c>
      <c r="X119" s="92">
        <f t="shared" si="16"/>
        <v>0</v>
      </c>
      <c r="Y119" s="92">
        <f t="shared" si="14"/>
        <v>0</v>
      </c>
      <c r="Z119" s="92">
        <f t="shared" si="17"/>
        <v>0</v>
      </c>
      <c r="AA119" s="90">
        <f t="shared" si="7"/>
        <v>0</v>
      </c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128"/>
    </row>
    <row r="120" spans="1:77" ht="22.5" customHeight="1" x14ac:dyDescent="0.25">
      <c r="A120" s="85">
        <v>112</v>
      </c>
      <c r="B120" s="109"/>
      <c r="C120" s="110"/>
      <c r="D120" s="110" t="s">
        <v>55</v>
      </c>
      <c r="E120" s="110"/>
      <c r="F120" s="110"/>
      <c r="G120" s="110"/>
      <c r="H120" s="110"/>
      <c r="I120" s="110" t="s">
        <v>55</v>
      </c>
      <c r="J120" s="110" t="s">
        <v>56</v>
      </c>
      <c r="K120" s="115"/>
      <c r="L120" s="110" t="s">
        <v>57</v>
      </c>
      <c r="M120" s="110"/>
      <c r="N120" s="110" t="s">
        <v>61</v>
      </c>
      <c r="O120" s="110"/>
      <c r="P120" s="115"/>
      <c r="Q120" s="115"/>
      <c r="R120" s="110" t="s">
        <v>62</v>
      </c>
      <c r="S120" s="110" t="s">
        <v>60</v>
      </c>
      <c r="T120" s="86">
        <f t="shared" si="5"/>
        <v>0</v>
      </c>
      <c r="U120" s="87">
        <f t="shared" si="1"/>
        <v>0</v>
      </c>
      <c r="V120" s="74"/>
      <c r="W120" s="91">
        <f t="shared" si="15"/>
        <v>0.35</v>
      </c>
      <c r="X120" s="92">
        <f t="shared" si="16"/>
        <v>0</v>
      </c>
      <c r="Y120" s="92">
        <f t="shared" si="14"/>
        <v>0</v>
      </c>
      <c r="Z120" s="92">
        <f t="shared" si="17"/>
        <v>0</v>
      </c>
      <c r="AA120" s="90">
        <f t="shared" si="7"/>
        <v>0</v>
      </c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47"/>
      <c r="BV120" s="47"/>
      <c r="BW120" s="47"/>
      <c r="BX120" s="47"/>
      <c r="BY120" s="128"/>
    </row>
    <row r="121" spans="1:77" ht="22.5" customHeight="1" x14ac:dyDescent="0.25">
      <c r="A121" s="85">
        <v>113</v>
      </c>
      <c r="B121" s="109"/>
      <c r="C121" s="110"/>
      <c r="D121" s="110" t="s">
        <v>55</v>
      </c>
      <c r="E121" s="110"/>
      <c r="F121" s="110"/>
      <c r="G121" s="110"/>
      <c r="H121" s="110"/>
      <c r="I121" s="110" t="s">
        <v>55</v>
      </c>
      <c r="J121" s="110" t="s">
        <v>56</v>
      </c>
      <c r="K121" s="115"/>
      <c r="L121" s="110" t="s">
        <v>57</v>
      </c>
      <c r="M121" s="110"/>
      <c r="N121" s="110" t="s">
        <v>61</v>
      </c>
      <c r="O121" s="110"/>
      <c r="P121" s="115"/>
      <c r="Q121" s="115"/>
      <c r="R121" s="110" t="s">
        <v>62</v>
      </c>
      <c r="S121" s="110" t="s">
        <v>60</v>
      </c>
      <c r="T121" s="86">
        <f t="shared" si="5"/>
        <v>0</v>
      </c>
      <c r="U121" s="87">
        <f t="shared" si="1"/>
        <v>0</v>
      </c>
      <c r="V121" s="74"/>
      <c r="W121" s="91">
        <f t="shared" si="15"/>
        <v>0.35</v>
      </c>
      <c r="X121" s="92">
        <f t="shared" si="16"/>
        <v>0</v>
      </c>
      <c r="Y121" s="92">
        <f t="shared" si="14"/>
        <v>0</v>
      </c>
      <c r="Z121" s="92">
        <f t="shared" si="17"/>
        <v>0</v>
      </c>
      <c r="AA121" s="90">
        <f t="shared" si="7"/>
        <v>0</v>
      </c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  <c r="BV121" s="47"/>
      <c r="BW121" s="47"/>
      <c r="BX121" s="47"/>
      <c r="BY121" s="128"/>
    </row>
    <row r="122" spans="1:77" ht="22.5" customHeight="1" x14ac:dyDescent="0.25">
      <c r="A122" s="93">
        <v>114</v>
      </c>
      <c r="B122" s="111"/>
      <c r="C122" s="112"/>
      <c r="D122" s="110" t="s">
        <v>55</v>
      </c>
      <c r="E122" s="110"/>
      <c r="F122" s="110"/>
      <c r="G122" s="110"/>
      <c r="H122" s="112"/>
      <c r="I122" s="110" t="s">
        <v>55</v>
      </c>
      <c r="J122" s="110" t="s">
        <v>56</v>
      </c>
      <c r="K122" s="116"/>
      <c r="L122" s="110" t="s">
        <v>57</v>
      </c>
      <c r="M122" s="110"/>
      <c r="N122" s="112" t="s">
        <v>61</v>
      </c>
      <c r="O122" s="110"/>
      <c r="P122" s="116"/>
      <c r="Q122" s="116"/>
      <c r="R122" s="110" t="s">
        <v>62</v>
      </c>
      <c r="S122" s="112" t="s">
        <v>60</v>
      </c>
      <c r="T122" s="86">
        <f t="shared" si="5"/>
        <v>0</v>
      </c>
      <c r="U122" s="87">
        <f t="shared" si="1"/>
        <v>0</v>
      </c>
      <c r="V122" s="74"/>
      <c r="W122" s="91">
        <f t="shared" si="15"/>
        <v>0.35</v>
      </c>
      <c r="X122" s="92">
        <f t="shared" si="16"/>
        <v>0</v>
      </c>
      <c r="Y122" s="92">
        <f t="shared" si="14"/>
        <v>0</v>
      </c>
      <c r="Z122" s="92">
        <f t="shared" si="17"/>
        <v>0</v>
      </c>
      <c r="AA122" s="90">
        <f t="shared" si="7"/>
        <v>0</v>
      </c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/>
      <c r="BW122" s="47"/>
      <c r="BX122" s="47"/>
      <c r="BY122" s="128"/>
    </row>
    <row r="123" spans="1:77" ht="22.5" customHeight="1" x14ac:dyDescent="0.25">
      <c r="A123" s="85">
        <v>115</v>
      </c>
      <c r="B123" s="109"/>
      <c r="C123" s="110"/>
      <c r="D123" s="110" t="s">
        <v>55</v>
      </c>
      <c r="E123" s="110"/>
      <c r="F123" s="110"/>
      <c r="G123" s="110"/>
      <c r="H123" s="110"/>
      <c r="I123" s="110" t="s">
        <v>55</v>
      </c>
      <c r="J123" s="110" t="s">
        <v>56</v>
      </c>
      <c r="K123" s="115"/>
      <c r="L123" s="110" t="s">
        <v>57</v>
      </c>
      <c r="M123" s="110"/>
      <c r="N123" s="110" t="s">
        <v>61</v>
      </c>
      <c r="O123" s="110"/>
      <c r="P123" s="115"/>
      <c r="Q123" s="115"/>
      <c r="R123" s="110" t="s">
        <v>62</v>
      </c>
      <c r="S123" s="110" t="s">
        <v>60</v>
      </c>
      <c r="T123" s="86">
        <f t="shared" si="5"/>
        <v>0</v>
      </c>
      <c r="U123" s="87">
        <f t="shared" si="1"/>
        <v>0</v>
      </c>
      <c r="V123" s="74"/>
      <c r="W123" s="91">
        <f t="shared" si="15"/>
        <v>0.35</v>
      </c>
      <c r="X123" s="92">
        <f t="shared" si="16"/>
        <v>0</v>
      </c>
      <c r="Y123" s="92">
        <f t="shared" si="14"/>
        <v>0</v>
      </c>
      <c r="Z123" s="92">
        <f t="shared" si="17"/>
        <v>0</v>
      </c>
      <c r="AA123" s="90">
        <f t="shared" si="7"/>
        <v>0</v>
      </c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  <c r="BV123" s="47"/>
      <c r="BW123" s="47"/>
      <c r="BX123" s="47"/>
      <c r="BY123" s="128"/>
    </row>
    <row r="124" spans="1:77" ht="22.5" customHeight="1" x14ac:dyDescent="0.25">
      <c r="A124" s="85">
        <v>116</v>
      </c>
      <c r="B124" s="109"/>
      <c r="C124" s="110"/>
      <c r="D124" s="110" t="s">
        <v>55</v>
      </c>
      <c r="E124" s="110"/>
      <c r="F124" s="110"/>
      <c r="G124" s="110"/>
      <c r="H124" s="110"/>
      <c r="I124" s="110" t="s">
        <v>55</v>
      </c>
      <c r="J124" s="110" t="s">
        <v>56</v>
      </c>
      <c r="K124" s="115"/>
      <c r="L124" s="110" t="s">
        <v>57</v>
      </c>
      <c r="M124" s="110"/>
      <c r="N124" s="110" t="s">
        <v>61</v>
      </c>
      <c r="O124" s="110"/>
      <c r="P124" s="115"/>
      <c r="Q124" s="115"/>
      <c r="R124" s="110" t="s">
        <v>62</v>
      </c>
      <c r="S124" s="110" t="s">
        <v>60</v>
      </c>
      <c r="T124" s="86">
        <f t="shared" si="5"/>
        <v>0</v>
      </c>
      <c r="U124" s="87">
        <f t="shared" si="1"/>
        <v>0</v>
      </c>
      <c r="V124" s="74"/>
      <c r="W124" s="91">
        <f t="shared" si="15"/>
        <v>0.35</v>
      </c>
      <c r="X124" s="92">
        <f t="shared" si="16"/>
        <v>0</v>
      </c>
      <c r="Y124" s="92">
        <f t="shared" si="14"/>
        <v>0</v>
      </c>
      <c r="Z124" s="92">
        <f t="shared" si="17"/>
        <v>0</v>
      </c>
      <c r="AA124" s="90">
        <f t="shared" si="7"/>
        <v>0</v>
      </c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  <c r="BT124" s="47"/>
      <c r="BU124" s="47"/>
      <c r="BV124" s="47"/>
      <c r="BW124" s="47"/>
      <c r="BX124" s="47"/>
      <c r="BY124" s="128"/>
    </row>
    <row r="125" spans="1:77" ht="22.5" customHeight="1" x14ac:dyDescent="0.25">
      <c r="A125" s="85">
        <v>117</v>
      </c>
      <c r="B125" s="109"/>
      <c r="C125" s="110"/>
      <c r="D125" s="110" t="s">
        <v>55</v>
      </c>
      <c r="E125" s="110"/>
      <c r="F125" s="110"/>
      <c r="G125" s="110"/>
      <c r="H125" s="110"/>
      <c r="I125" s="110" t="s">
        <v>55</v>
      </c>
      <c r="J125" s="110" t="s">
        <v>56</v>
      </c>
      <c r="K125" s="115"/>
      <c r="L125" s="110" t="s">
        <v>57</v>
      </c>
      <c r="M125" s="110"/>
      <c r="N125" s="110" t="s">
        <v>61</v>
      </c>
      <c r="O125" s="110"/>
      <c r="P125" s="115"/>
      <c r="Q125" s="115"/>
      <c r="R125" s="110" t="s">
        <v>62</v>
      </c>
      <c r="S125" s="110" t="s">
        <v>60</v>
      </c>
      <c r="T125" s="86">
        <f t="shared" si="5"/>
        <v>0</v>
      </c>
      <c r="U125" s="87">
        <f t="shared" si="1"/>
        <v>0</v>
      </c>
      <c r="V125" s="74"/>
      <c r="W125" s="91">
        <f t="shared" si="15"/>
        <v>0.35</v>
      </c>
      <c r="X125" s="92">
        <f t="shared" si="16"/>
        <v>0</v>
      </c>
      <c r="Y125" s="92">
        <f t="shared" si="14"/>
        <v>0</v>
      </c>
      <c r="Z125" s="92">
        <f t="shared" si="17"/>
        <v>0</v>
      </c>
      <c r="AA125" s="90">
        <f t="shared" si="7"/>
        <v>0</v>
      </c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128"/>
    </row>
    <row r="126" spans="1:77" ht="22.5" customHeight="1" x14ac:dyDescent="0.25">
      <c r="A126" s="85">
        <v>118</v>
      </c>
      <c r="B126" s="109"/>
      <c r="C126" s="110"/>
      <c r="D126" s="110" t="s">
        <v>55</v>
      </c>
      <c r="E126" s="110"/>
      <c r="F126" s="110"/>
      <c r="G126" s="110"/>
      <c r="H126" s="110"/>
      <c r="I126" s="110" t="s">
        <v>55</v>
      </c>
      <c r="J126" s="110" t="s">
        <v>56</v>
      </c>
      <c r="K126" s="115"/>
      <c r="L126" s="110" t="s">
        <v>57</v>
      </c>
      <c r="M126" s="110"/>
      <c r="N126" s="110" t="s">
        <v>61</v>
      </c>
      <c r="O126" s="110"/>
      <c r="P126" s="115"/>
      <c r="Q126" s="115"/>
      <c r="R126" s="110" t="s">
        <v>62</v>
      </c>
      <c r="S126" s="110" t="s">
        <v>60</v>
      </c>
      <c r="T126" s="86">
        <f t="shared" si="5"/>
        <v>0</v>
      </c>
      <c r="U126" s="87">
        <f t="shared" si="1"/>
        <v>0</v>
      </c>
      <c r="V126" s="74"/>
      <c r="W126" s="91">
        <f t="shared" si="15"/>
        <v>0.35</v>
      </c>
      <c r="X126" s="92">
        <f t="shared" si="16"/>
        <v>0</v>
      </c>
      <c r="Y126" s="92">
        <f t="shared" si="14"/>
        <v>0</v>
      </c>
      <c r="Z126" s="92">
        <f t="shared" si="17"/>
        <v>0</v>
      </c>
      <c r="AA126" s="90">
        <f t="shared" si="7"/>
        <v>0</v>
      </c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  <c r="BT126" s="47"/>
      <c r="BU126" s="47"/>
      <c r="BV126" s="47"/>
      <c r="BW126" s="47"/>
      <c r="BX126" s="47"/>
      <c r="BY126" s="128"/>
    </row>
    <row r="127" spans="1:77" ht="22.5" customHeight="1" x14ac:dyDescent="0.25">
      <c r="A127" s="93">
        <v>119</v>
      </c>
      <c r="B127" s="111"/>
      <c r="C127" s="112"/>
      <c r="D127" s="112" t="s">
        <v>55</v>
      </c>
      <c r="E127" s="110"/>
      <c r="F127" s="110"/>
      <c r="G127" s="110"/>
      <c r="H127" s="112"/>
      <c r="I127" s="112" t="s">
        <v>55</v>
      </c>
      <c r="J127" s="112" t="s">
        <v>56</v>
      </c>
      <c r="K127" s="116"/>
      <c r="L127" s="110" t="s">
        <v>57</v>
      </c>
      <c r="M127" s="110"/>
      <c r="N127" s="112" t="s">
        <v>61</v>
      </c>
      <c r="O127" s="110"/>
      <c r="P127" s="116"/>
      <c r="Q127" s="116"/>
      <c r="R127" s="112" t="s">
        <v>62</v>
      </c>
      <c r="S127" s="112" t="s">
        <v>60</v>
      </c>
      <c r="T127" s="86">
        <f t="shared" si="5"/>
        <v>0</v>
      </c>
      <c r="U127" s="87">
        <f t="shared" si="1"/>
        <v>0</v>
      </c>
      <c r="V127" s="74"/>
      <c r="W127" s="91">
        <f t="shared" si="15"/>
        <v>0.35</v>
      </c>
      <c r="X127" s="92">
        <f t="shared" si="16"/>
        <v>0</v>
      </c>
      <c r="Y127" s="92">
        <f t="shared" si="14"/>
        <v>0</v>
      </c>
      <c r="Z127" s="92">
        <f t="shared" si="17"/>
        <v>0</v>
      </c>
      <c r="AA127" s="90">
        <f t="shared" si="7"/>
        <v>0</v>
      </c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47"/>
      <c r="BK127" s="47"/>
      <c r="BL127" s="47"/>
      <c r="BM127" s="47"/>
      <c r="BN127" s="47"/>
      <c r="BO127" s="47"/>
      <c r="BP127" s="47"/>
      <c r="BQ127" s="47"/>
      <c r="BR127" s="47"/>
      <c r="BS127" s="47"/>
      <c r="BT127" s="47"/>
      <c r="BU127" s="47"/>
      <c r="BV127" s="47"/>
      <c r="BW127" s="47"/>
      <c r="BX127" s="47"/>
      <c r="BY127" s="128"/>
    </row>
    <row r="128" spans="1:77" ht="22.5" customHeight="1" x14ac:dyDescent="0.25">
      <c r="A128" s="93">
        <v>120</v>
      </c>
      <c r="B128" s="111"/>
      <c r="C128" s="112"/>
      <c r="D128" s="110" t="s">
        <v>55</v>
      </c>
      <c r="E128" s="110"/>
      <c r="F128" s="110"/>
      <c r="G128" s="110"/>
      <c r="H128" s="112"/>
      <c r="I128" s="110" t="s">
        <v>55</v>
      </c>
      <c r="J128" s="110" t="s">
        <v>56</v>
      </c>
      <c r="K128" s="116"/>
      <c r="L128" s="110" t="s">
        <v>57</v>
      </c>
      <c r="M128" s="110"/>
      <c r="N128" s="112" t="s">
        <v>61</v>
      </c>
      <c r="O128" s="110"/>
      <c r="P128" s="116"/>
      <c r="Q128" s="116"/>
      <c r="R128" s="110" t="s">
        <v>62</v>
      </c>
      <c r="S128" s="112" t="s">
        <v>60</v>
      </c>
      <c r="T128" s="86">
        <f t="shared" si="5"/>
        <v>0</v>
      </c>
      <c r="U128" s="87">
        <f t="shared" si="1"/>
        <v>0</v>
      </c>
      <c r="V128" s="74"/>
      <c r="W128" s="91">
        <f t="shared" si="15"/>
        <v>0.35</v>
      </c>
      <c r="X128" s="92">
        <f t="shared" si="16"/>
        <v>0</v>
      </c>
      <c r="Y128" s="92">
        <f t="shared" si="14"/>
        <v>0</v>
      </c>
      <c r="Z128" s="92">
        <f t="shared" si="17"/>
        <v>0</v>
      </c>
      <c r="AA128" s="90">
        <f t="shared" si="7"/>
        <v>0</v>
      </c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128"/>
    </row>
    <row r="129" spans="1:77" ht="22.5" customHeight="1" x14ac:dyDescent="0.25">
      <c r="A129" s="93">
        <v>121</v>
      </c>
      <c r="B129" s="111"/>
      <c r="C129" s="112"/>
      <c r="D129" s="110" t="s">
        <v>55</v>
      </c>
      <c r="E129" s="110"/>
      <c r="F129" s="110"/>
      <c r="G129" s="110"/>
      <c r="H129" s="112"/>
      <c r="I129" s="110" t="s">
        <v>55</v>
      </c>
      <c r="J129" s="110" t="s">
        <v>56</v>
      </c>
      <c r="K129" s="116"/>
      <c r="L129" s="110" t="s">
        <v>57</v>
      </c>
      <c r="M129" s="110"/>
      <c r="N129" s="112" t="s">
        <v>61</v>
      </c>
      <c r="O129" s="110"/>
      <c r="P129" s="116"/>
      <c r="Q129" s="116"/>
      <c r="R129" s="110" t="s">
        <v>62</v>
      </c>
      <c r="S129" s="112" t="s">
        <v>60</v>
      </c>
      <c r="T129" s="86">
        <f t="shared" si="5"/>
        <v>0</v>
      </c>
      <c r="U129" s="87">
        <f t="shared" si="1"/>
        <v>0</v>
      </c>
      <c r="V129" s="74"/>
      <c r="W129" s="91">
        <f t="shared" si="15"/>
        <v>0.35</v>
      </c>
      <c r="X129" s="92">
        <f t="shared" si="16"/>
        <v>0</v>
      </c>
      <c r="Y129" s="92">
        <f t="shared" si="14"/>
        <v>0</v>
      </c>
      <c r="Z129" s="92">
        <f t="shared" si="17"/>
        <v>0</v>
      </c>
      <c r="AA129" s="90">
        <f t="shared" si="7"/>
        <v>0</v>
      </c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128"/>
    </row>
    <row r="130" spans="1:77" ht="22.5" customHeight="1" x14ac:dyDescent="0.25">
      <c r="A130" s="93">
        <v>122</v>
      </c>
      <c r="B130" s="111"/>
      <c r="C130" s="112"/>
      <c r="D130" s="110" t="s">
        <v>55</v>
      </c>
      <c r="E130" s="110"/>
      <c r="F130" s="110"/>
      <c r="G130" s="110"/>
      <c r="H130" s="112"/>
      <c r="I130" s="110" t="s">
        <v>55</v>
      </c>
      <c r="J130" s="110" t="s">
        <v>56</v>
      </c>
      <c r="K130" s="116"/>
      <c r="L130" s="110" t="s">
        <v>57</v>
      </c>
      <c r="M130" s="110"/>
      <c r="N130" s="112" t="s">
        <v>61</v>
      </c>
      <c r="O130" s="110"/>
      <c r="P130" s="116"/>
      <c r="Q130" s="116"/>
      <c r="R130" s="110" t="s">
        <v>62</v>
      </c>
      <c r="S130" s="112" t="s">
        <v>60</v>
      </c>
      <c r="T130" s="86">
        <f t="shared" si="5"/>
        <v>0</v>
      </c>
      <c r="U130" s="87">
        <f t="shared" si="1"/>
        <v>0</v>
      </c>
      <c r="V130" s="74"/>
      <c r="W130" s="91">
        <f t="shared" si="15"/>
        <v>0.35</v>
      </c>
      <c r="X130" s="92">
        <f t="shared" si="16"/>
        <v>0</v>
      </c>
      <c r="Y130" s="92">
        <f t="shared" si="14"/>
        <v>0</v>
      </c>
      <c r="Z130" s="92">
        <f t="shared" si="17"/>
        <v>0</v>
      </c>
      <c r="AA130" s="90">
        <f t="shared" si="7"/>
        <v>0</v>
      </c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V130" s="47"/>
      <c r="BW130" s="47"/>
      <c r="BX130" s="47"/>
      <c r="BY130" s="128"/>
    </row>
    <row r="131" spans="1:77" ht="22.5" customHeight="1" x14ac:dyDescent="0.25">
      <c r="A131" s="93">
        <v>123</v>
      </c>
      <c r="B131" s="111"/>
      <c r="C131" s="112"/>
      <c r="D131" s="110" t="s">
        <v>55</v>
      </c>
      <c r="E131" s="110"/>
      <c r="F131" s="110"/>
      <c r="G131" s="110"/>
      <c r="H131" s="112"/>
      <c r="I131" s="110" t="s">
        <v>55</v>
      </c>
      <c r="J131" s="110" t="s">
        <v>56</v>
      </c>
      <c r="K131" s="116"/>
      <c r="L131" s="110" t="s">
        <v>57</v>
      </c>
      <c r="M131" s="110"/>
      <c r="N131" s="112" t="s">
        <v>61</v>
      </c>
      <c r="O131" s="110"/>
      <c r="P131" s="116"/>
      <c r="Q131" s="116"/>
      <c r="R131" s="110" t="s">
        <v>62</v>
      </c>
      <c r="S131" s="112" t="s">
        <v>60</v>
      </c>
      <c r="T131" s="86">
        <f t="shared" si="5"/>
        <v>0</v>
      </c>
      <c r="U131" s="87">
        <f t="shared" si="1"/>
        <v>0</v>
      </c>
      <c r="V131" s="74"/>
      <c r="W131" s="91">
        <f t="shared" si="15"/>
        <v>0.35</v>
      </c>
      <c r="X131" s="92">
        <f t="shared" si="16"/>
        <v>0</v>
      </c>
      <c r="Y131" s="92">
        <f t="shared" si="14"/>
        <v>0</v>
      </c>
      <c r="Z131" s="92">
        <f t="shared" si="17"/>
        <v>0</v>
      </c>
      <c r="AA131" s="90">
        <f t="shared" si="7"/>
        <v>0</v>
      </c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128"/>
    </row>
    <row r="132" spans="1:77" ht="22.5" customHeight="1" x14ac:dyDescent="0.25">
      <c r="A132" s="93">
        <v>124</v>
      </c>
      <c r="B132" s="111"/>
      <c r="C132" s="112"/>
      <c r="D132" s="110" t="s">
        <v>55</v>
      </c>
      <c r="E132" s="110"/>
      <c r="F132" s="110"/>
      <c r="G132" s="110"/>
      <c r="H132" s="112"/>
      <c r="I132" s="110" t="s">
        <v>55</v>
      </c>
      <c r="J132" s="110" t="s">
        <v>56</v>
      </c>
      <c r="K132" s="116"/>
      <c r="L132" s="110" t="s">
        <v>57</v>
      </c>
      <c r="M132" s="110"/>
      <c r="N132" s="112" t="s">
        <v>61</v>
      </c>
      <c r="O132" s="110"/>
      <c r="P132" s="116"/>
      <c r="Q132" s="116"/>
      <c r="R132" s="110" t="s">
        <v>62</v>
      </c>
      <c r="S132" s="112" t="s">
        <v>60</v>
      </c>
      <c r="T132" s="86">
        <f t="shared" si="5"/>
        <v>0</v>
      </c>
      <c r="U132" s="87">
        <f t="shared" si="1"/>
        <v>0</v>
      </c>
      <c r="V132" s="74"/>
      <c r="W132" s="91">
        <f t="shared" si="15"/>
        <v>0.35</v>
      </c>
      <c r="X132" s="92">
        <f t="shared" si="16"/>
        <v>0</v>
      </c>
      <c r="Y132" s="92">
        <f t="shared" si="14"/>
        <v>0</v>
      </c>
      <c r="Z132" s="92">
        <f t="shared" si="17"/>
        <v>0</v>
      </c>
      <c r="AA132" s="90">
        <f t="shared" si="7"/>
        <v>0</v>
      </c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128"/>
    </row>
    <row r="133" spans="1:77" ht="22.5" customHeight="1" x14ac:dyDescent="0.25">
      <c r="A133" s="93">
        <v>125</v>
      </c>
      <c r="B133" s="111"/>
      <c r="C133" s="112"/>
      <c r="D133" s="110" t="s">
        <v>55</v>
      </c>
      <c r="E133" s="110"/>
      <c r="F133" s="110"/>
      <c r="G133" s="110"/>
      <c r="H133" s="112"/>
      <c r="I133" s="110" t="s">
        <v>55</v>
      </c>
      <c r="J133" s="110" t="s">
        <v>56</v>
      </c>
      <c r="K133" s="116"/>
      <c r="L133" s="110" t="s">
        <v>57</v>
      </c>
      <c r="M133" s="110"/>
      <c r="N133" s="112" t="s">
        <v>61</v>
      </c>
      <c r="O133" s="110"/>
      <c r="P133" s="116"/>
      <c r="Q133" s="116"/>
      <c r="R133" s="110" t="s">
        <v>62</v>
      </c>
      <c r="S133" s="112" t="s">
        <v>60</v>
      </c>
      <c r="T133" s="86">
        <f t="shared" si="5"/>
        <v>0</v>
      </c>
      <c r="U133" s="87">
        <f t="shared" si="1"/>
        <v>0</v>
      </c>
      <c r="V133" s="74"/>
      <c r="W133" s="91">
        <f t="shared" si="15"/>
        <v>0.35</v>
      </c>
      <c r="X133" s="92">
        <f t="shared" si="16"/>
        <v>0</v>
      </c>
      <c r="Y133" s="92">
        <f t="shared" si="14"/>
        <v>0</v>
      </c>
      <c r="Z133" s="92">
        <f t="shared" si="17"/>
        <v>0</v>
      </c>
      <c r="AA133" s="90">
        <f t="shared" si="7"/>
        <v>0</v>
      </c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128"/>
    </row>
    <row r="134" spans="1:77" ht="22.5" customHeight="1" x14ac:dyDescent="0.25">
      <c r="A134" s="93">
        <v>126</v>
      </c>
      <c r="B134" s="111"/>
      <c r="C134" s="112"/>
      <c r="D134" s="112" t="s">
        <v>55</v>
      </c>
      <c r="E134" s="110"/>
      <c r="F134" s="110"/>
      <c r="G134" s="110"/>
      <c r="H134" s="112"/>
      <c r="I134" s="112" t="s">
        <v>55</v>
      </c>
      <c r="J134" s="112" t="s">
        <v>56</v>
      </c>
      <c r="K134" s="116"/>
      <c r="L134" s="110" t="s">
        <v>57</v>
      </c>
      <c r="M134" s="110"/>
      <c r="N134" s="112" t="s">
        <v>61</v>
      </c>
      <c r="O134" s="110"/>
      <c r="P134" s="116"/>
      <c r="Q134" s="116"/>
      <c r="R134" s="112" t="s">
        <v>62</v>
      </c>
      <c r="S134" s="112" t="s">
        <v>60</v>
      </c>
      <c r="T134" s="86">
        <f t="shared" si="5"/>
        <v>0</v>
      </c>
      <c r="U134" s="87">
        <f t="shared" si="1"/>
        <v>0</v>
      </c>
      <c r="V134" s="74"/>
      <c r="W134" s="91">
        <f t="shared" si="15"/>
        <v>0.35</v>
      </c>
      <c r="X134" s="92">
        <f t="shared" si="16"/>
        <v>0</v>
      </c>
      <c r="Y134" s="92">
        <f t="shared" si="14"/>
        <v>0</v>
      </c>
      <c r="Z134" s="92">
        <f t="shared" si="17"/>
        <v>0</v>
      </c>
      <c r="AA134" s="90">
        <f t="shared" si="7"/>
        <v>0</v>
      </c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128"/>
    </row>
    <row r="135" spans="1:77" ht="22.5" customHeight="1" x14ac:dyDescent="0.25">
      <c r="A135" s="93">
        <v>127</v>
      </c>
      <c r="B135" s="111"/>
      <c r="C135" s="112"/>
      <c r="D135" s="110" t="s">
        <v>55</v>
      </c>
      <c r="E135" s="110"/>
      <c r="F135" s="110"/>
      <c r="G135" s="110"/>
      <c r="H135" s="112"/>
      <c r="I135" s="110" t="s">
        <v>55</v>
      </c>
      <c r="J135" s="110" t="s">
        <v>56</v>
      </c>
      <c r="K135" s="116"/>
      <c r="L135" s="110" t="s">
        <v>57</v>
      </c>
      <c r="M135" s="110"/>
      <c r="N135" s="112" t="s">
        <v>61</v>
      </c>
      <c r="O135" s="110"/>
      <c r="P135" s="116"/>
      <c r="Q135" s="116"/>
      <c r="R135" s="110" t="s">
        <v>62</v>
      </c>
      <c r="S135" s="112" t="s">
        <v>60</v>
      </c>
      <c r="T135" s="86">
        <f t="shared" si="5"/>
        <v>0</v>
      </c>
      <c r="U135" s="87">
        <f t="shared" si="1"/>
        <v>0</v>
      </c>
      <c r="V135" s="74"/>
      <c r="W135" s="91">
        <f t="shared" si="15"/>
        <v>0.35</v>
      </c>
      <c r="X135" s="92">
        <f t="shared" si="16"/>
        <v>0</v>
      </c>
      <c r="Y135" s="92">
        <f t="shared" si="14"/>
        <v>0</v>
      </c>
      <c r="Z135" s="92">
        <f t="shared" si="17"/>
        <v>0</v>
      </c>
      <c r="AA135" s="90">
        <f t="shared" si="7"/>
        <v>0</v>
      </c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128"/>
    </row>
    <row r="136" spans="1:77" ht="22.5" customHeight="1" x14ac:dyDescent="0.25">
      <c r="A136" s="93">
        <v>128</v>
      </c>
      <c r="B136" s="111"/>
      <c r="C136" s="112"/>
      <c r="D136" s="110" t="s">
        <v>55</v>
      </c>
      <c r="E136" s="110"/>
      <c r="F136" s="110"/>
      <c r="G136" s="110"/>
      <c r="H136" s="112"/>
      <c r="I136" s="110" t="s">
        <v>55</v>
      </c>
      <c r="J136" s="110" t="s">
        <v>56</v>
      </c>
      <c r="K136" s="116"/>
      <c r="L136" s="110" t="s">
        <v>57</v>
      </c>
      <c r="M136" s="110"/>
      <c r="N136" s="112" t="s">
        <v>61</v>
      </c>
      <c r="O136" s="110"/>
      <c r="P136" s="116"/>
      <c r="Q136" s="116"/>
      <c r="R136" s="110" t="s">
        <v>62</v>
      </c>
      <c r="S136" s="112" t="s">
        <v>60</v>
      </c>
      <c r="T136" s="86">
        <f t="shared" si="5"/>
        <v>0</v>
      </c>
      <c r="U136" s="87">
        <f t="shared" si="1"/>
        <v>0</v>
      </c>
      <c r="V136" s="74"/>
      <c r="W136" s="91">
        <f t="shared" si="15"/>
        <v>0.35</v>
      </c>
      <c r="X136" s="92">
        <f t="shared" si="16"/>
        <v>0</v>
      </c>
      <c r="Y136" s="92">
        <f t="shared" si="14"/>
        <v>0</v>
      </c>
      <c r="Z136" s="92">
        <f t="shared" si="17"/>
        <v>0</v>
      </c>
      <c r="AA136" s="90">
        <f t="shared" si="7"/>
        <v>0</v>
      </c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128"/>
    </row>
    <row r="137" spans="1:77" ht="22.5" customHeight="1" x14ac:dyDescent="0.25">
      <c r="A137" s="93">
        <v>129</v>
      </c>
      <c r="B137" s="111"/>
      <c r="C137" s="112"/>
      <c r="D137" s="110" t="s">
        <v>55</v>
      </c>
      <c r="E137" s="110"/>
      <c r="F137" s="110"/>
      <c r="G137" s="110"/>
      <c r="H137" s="112"/>
      <c r="I137" s="110" t="s">
        <v>55</v>
      </c>
      <c r="J137" s="110" t="s">
        <v>56</v>
      </c>
      <c r="K137" s="116"/>
      <c r="L137" s="110" t="s">
        <v>57</v>
      </c>
      <c r="M137" s="110"/>
      <c r="N137" s="112" t="s">
        <v>61</v>
      </c>
      <c r="O137" s="110"/>
      <c r="P137" s="116"/>
      <c r="Q137" s="116"/>
      <c r="R137" s="110" t="s">
        <v>62</v>
      </c>
      <c r="S137" s="112" t="s">
        <v>60</v>
      </c>
      <c r="T137" s="86">
        <f t="shared" si="5"/>
        <v>0</v>
      </c>
      <c r="U137" s="87">
        <f t="shared" si="1"/>
        <v>0</v>
      </c>
      <c r="V137" s="74"/>
      <c r="W137" s="91">
        <f t="shared" ref="W137:W161" si="18">VLOOKUP(L137,$G$215:$H$220,2,FALSE)</f>
        <v>0.35</v>
      </c>
      <c r="X137" s="92">
        <f t="shared" ref="X137:X161" si="19">IF(M137&lt;0,-1,1)*IF(J137="full",K137,IF(L137="Gross Tax",0,$K$210*ABS(M137)))</f>
        <v>0</v>
      </c>
      <c r="Y137" s="92">
        <f t="shared" si="14"/>
        <v>0</v>
      </c>
      <c r="Z137" s="92">
        <f t="shared" ref="Z137:Z161" si="20">IF(M137&lt;0,-1,1)*(VLOOKUP(R137,$A$202:$BU$205,VLOOKUP($E$2,$A$208:$B$219,2,FALSE)+1,FALSE)/100*ABS(Q137))</f>
        <v>0</v>
      </c>
      <c r="AA137" s="90">
        <f t="shared" si="7"/>
        <v>0</v>
      </c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128"/>
    </row>
    <row r="138" spans="1:77" ht="22.5" customHeight="1" x14ac:dyDescent="0.25">
      <c r="A138" s="93">
        <v>130</v>
      </c>
      <c r="B138" s="111"/>
      <c r="C138" s="112"/>
      <c r="D138" s="110" t="s">
        <v>55</v>
      </c>
      <c r="E138" s="110"/>
      <c r="F138" s="110"/>
      <c r="G138" s="110"/>
      <c r="H138" s="112"/>
      <c r="I138" s="110" t="s">
        <v>55</v>
      </c>
      <c r="J138" s="110" t="s">
        <v>56</v>
      </c>
      <c r="K138" s="116"/>
      <c r="L138" s="110" t="s">
        <v>57</v>
      </c>
      <c r="M138" s="110"/>
      <c r="N138" s="112" t="s">
        <v>61</v>
      </c>
      <c r="O138" s="110"/>
      <c r="P138" s="116"/>
      <c r="Q138" s="116"/>
      <c r="R138" s="110" t="s">
        <v>62</v>
      </c>
      <c r="S138" s="112" t="s">
        <v>60</v>
      </c>
      <c r="T138" s="86">
        <f t="shared" si="5"/>
        <v>0</v>
      </c>
      <c r="U138" s="87">
        <f t="shared" si="1"/>
        <v>0</v>
      </c>
      <c r="V138" s="74"/>
      <c r="W138" s="91">
        <f t="shared" si="18"/>
        <v>0.35</v>
      </c>
      <c r="X138" s="92">
        <f t="shared" si="19"/>
        <v>0</v>
      </c>
      <c r="Y138" s="92">
        <f t="shared" ref="Y138:Y161" si="21">IF(M138&lt;0,-1,1)*ROUNDDOWN(VLOOKUP(N138,$G$210:$K$213,5,FALSE)*ABS(O138),0)</f>
        <v>0</v>
      </c>
      <c r="Z138" s="92">
        <f t="shared" si="20"/>
        <v>0</v>
      </c>
      <c r="AA138" s="90">
        <f t="shared" si="7"/>
        <v>0</v>
      </c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47"/>
      <c r="BK138" s="47"/>
      <c r="BL138" s="47"/>
      <c r="BM138" s="47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128"/>
    </row>
    <row r="139" spans="1:77" ht="22.5" customHeight="1" x14ac:dyDescent="0.25">
      <c r="A139" s="93">
        <v>131</v>
      </c>
      <c r="B139" s="111"/>
      <c r="C139" s="112"/>
      <c r="D139" s="110" t="s">
        <v>55</v>
      </c>
      <c r="E139" s="110"/>
      <c r="F139" s="110"/>
      <c r="G139" s="110"/>
      <c r="H139" s="112"/>
      <c r="I139" s="110" t="s">
        <v>55</v>
      </c>
      <c r="J139" s="110" t="s">
        <v>56</v>
      </c>
      <c r="K139" s="116"/>
      <c r="L139" s="110" t="s">
        <v>57</v>
      </c>
      <c r="M139" s="110"/>
      <c r="N139" s="112" t="s">
        <v>61</v>
      </c>
      <c r="O139" s="110"/>
      <c r="P139" s="116"/>
      <c r="Q139" s="116"/>
      <c r="R139" s="110" t="s">
        <v>62</v>
      </c>
      <c r="S139" s="112" t="s">
        <v>60</v>
      </c>
      <c r="T139" s="86">
        <f t="shared" si="5"/>
        <v>0</v>
      </c>
      <c r="U139" s="87">
        <f t="shared" si="1"/>
        <v>0</v>
      </c>
      <c r="V139" s="74"/>
      <c r="W139" s="91">
        <f t="shared" si="18"/>
        <v>0.35</v>
      </c>
      <c r="X139" s="92">
        <f t="shared" si="19"/>
        <v>0</v>
      </c>
      <c r="Y139" s="92">
        <f t="shared" si="21"/>
        <v>0</v>
      </c>
      <c r="Z139" s="92">
        <f t="shared" si="20"/>
        <v>0</v>
      </c>
      <c r="AA139" s="90">
        <f t="shared" si="7"/>
        <v>0</v>
      </c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128"/>
    </row>
    <row r="140" spans="1:77" ht="22.5" customHeight="1" x14ac:dyDescent="0.25">
      <c r="A140" s="93">
        <v>132</v>
      </c>
      <c r="B140" s="111"/>
      <c r="C140" s="112"/>
      <c r="D140" s="110" t="s">
        <v>55</v>
      </c>
      <c r="E140" s="110"/>
      <c r="F140" s="110"/>
      <c r="G140" s="110"/>
      <c r="H140" s="112"/>
      <c r="I140" s="110" t="s">
        <v>55</v>
      </c>
      <c r="J140" s="110" t="s">
        <v>56</v>
      </c>
      <c r="K140" s="116"/>
      <c r="L140" s="110" t="s">
        <v>57</v>
      </c>
      <c r="M140" s="110"/>
      <c r="N140" s="112" t="s">
        <v>61</v>
      </c>
      <c r="O140" s="110"/>
      <c r="P140" s="116"/>
      <c r="Q140" s="116"/>
      <c r="R140" s="110" t="s">
        <v>62</v>
      </c>
      <c r="S140" s="112" t="s">
        <v>60</v>
      </c>
      <c r="T140" s="86">
        <f t="shared" si="5"/>
        <v>0</v>
      </c>
      <c r="U140" s="87">
        <f t="shared" si="1"/>
        <v>0</v>
      </c>
      <c r="V140" s="74"/>
      <c r="W140" s="91">
        <f t="shared" si="18"/>
        <v>0.35</v>
      </c>
      <c r="X140" s="92">
        <f t="shared" si="19"/>
        <v>0</v>
      </c>
      <c r="Y140" s="92">
        <f t="shared" si="21"/>
        <v>0</v>
      </c>
      <c r="Z140" s="92">
        <f t="shared" si="20"/>
        <v>0</v>
      </c>
      <c r="AA140" s="90">
        <f t="shared" si="7"/>
        <v>0</v>
      </c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  <c r="BT140" s="47"/>
      <c r="BU140" s="47"/>
      <c r="BV140" s="47"/>
      <c r="BW140" s="47"/>
      <c r="BX140" s="47"/>
      <c r="BY140" s="128"/>
    </row>
    <row r="141" spans="1:77" ht="22.5" customHeight="1" x14ac:dyDescent="0.25">
      <c r="A141" s="93">
        <v>133</v>
      </c>
      <c r="B141" s="111"/>
      <c r="C141" s="112"/>
      <c r="D141" s="110" t="s">
        <v>55</v>
      </c>
      <c r="E141" s="110"/>
      <c r="F141" s="110"/>
      <c r="G141" s="110"/>
      <c r="H141" s="112"/>
      <c r="I141" s="110" t="s">
        <v>55</v>
      </c>
      <c r="J141" s="110" t="s">
        <v>56</v>
      </c>
      <c r="K141" s="116"/>
      <c r="L141" s="110" t="s">
        <v>57</v>
      </c>
      <c r="M141" s="110"/>
      <c r="N141" s="112" t="s">
        <v>61</v>
      </c>
      <c r="O141" s="110"/>
      <c r="P141" s="116"/>
      <c r="Q141" s="116"/>
      <c r="R141" s="110" t="s">
        <v>62</v>
      </c>
      <c r="S141" s="112" t="s">
        <v>60</v>
      </c>
      <c r="T141" s="86">
        <f t="shared" si="5"/>
        <v>0</v>
      </c>
      <c r="U141" s="87">
        <f t="shared" si="1"/>
        <v>0</v>
      </c>
      <c r="V141" s="74"/>
      <c r="W141" s="91">
        <f t="shared" si="18"/>
        <v>0.35</v>
      </c>
      <c r="X141" s="92">
        <f t="shared" si="19"/>
        <v>0</v>
      </c>
      <c r="Y141" s="92">
        <f t="shared" si="21"/>
        <v>0</v>
      </c>
      <c r="Z141" s="92">
        <f t="shared" si="20"/>
        <v>0</v>
      </c>
      <c r="AA141" s="90">
        <f t="shared" si="7"/>
        <v>0</v>
      </c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/>
      <c r="BU141" s="47"/>
      <c r="BV141" s="47"/>
      <c r="BW141" s="47"/>
      <c r="BX141" s="47"/>
      <c r="BY141" s="128"/>
    </row>
    <row r="142" spans="1:77" ht="22.5" customHeight="1" x14ac:dyDescent="0.25">
      <c r="A142" s="93">
        <v>134</v>
      </c>
      <c r="B142" s="111"/>
      <c r="C142" s="112"/>
      <c r="D142" s="110" t="s">
        <v>55</v>
      </c>
      <c r="E142" s="110"/>
      <c r="F142" s="110"/>
      <c r="G142" s="110"/>
      <c r="H142" s="112"/>
      <c r="I142" s="110" t="s">
        <v>55</v>
      </c>
      <c r="J142" s="110" t="s">
        <v>56</v>
      </c>
      <c r="K142" s="116"/>
      <c r="L142" s="110" t="s">
        <v>57</v>
      </c>
      <c r="M142" s="110"/>
      <c r="N142" s="112" t="s">
        <v>61</v>
      </c>
      <c r="O142" s="110"/>
      <c r="P142" s="116"/>
      <c r="Q142" s="116"/>
      <c r="R142" s="110" t="s">
        <v>62</v>
      </c>
      <c r="S142" s="112" t="s">
        <v>60</v>
      </c>
      <c r="T142" s="86">
        <f t="shared" si="5"/>
        <v>0</v>
      </c>
      <c r="U142" s="87">
        <f t="shared" si="1"/>
        <v>0</v>
      </c>
      <c r="V142" s="74"/>
      <c r="W142" s="91">
        <f t="shared" si="18"/>
        <v>0.35</v>
      </c>
      <c r="X142" s="92">
        <f t="shared" si="19"/>
        <v>0</v>
      </c>
      <c r="Y142" s="92">
        <f t="shared" si="21"/>
        <v>0</v>
      </c>
      <c r="Z142" s="92">
        <f t="shared" si="20"/>
        <v>0</v>
      </c>
      <c r="AA142" s="90">
        <f t="shared" si="7"/>
        <v>0</v>
      </c>
      <c r="AB142" s="7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  <c r="BT142" s="47"/>
      <c r="BU142" s="47"/>
      <c r="BV142" s="47"/>
      <c r="BW142" s="47"/>
      <c r="BX142" s="47"/>
      <c r="BY142" s="128"/>
    </row>
    <row r="143" spans="1:77" ht="22.5" customHeight="1" x14ac:dyDescent="0.25">
      <c r="A143" s="93">
        <v>135</v>
      </c>
      <c r="B143" s="111"/>
      <c r="C143" s="112"/>
      <c r="D143" s="110" t="s">
        <v>55</v>
      </c>
      <c r="E143" s="110"/>
      <c r="F143" s="110"/>
      <c r="G143" s="110"/>
      <c r="H143" s="112"/>
      <c r="I143" s="110" t="s">
        <v>55</v>
      </c>
      <c r="J143" s="110" t="s">
        <v>56</v>
      </c>
      <c r="K143" s="116"/>
      <c r="L143" s="110" t="s">
        <v>57</v>
      </c>
      <c r="M143" s="110"/>
      <c r="N143" s="112" t="s">
        <v>61</v>
      </c>
      <c r="O143" s="110"/>
      <c r="P143" s="116"/>
      <c r="Q143" s="116"/>
      <c r="R143" s="110" t="s">
        <v>62</v>
      </c>
      <c r="S143" s="112" t="s">
        <v>60</v>
      </c>
      <c r="T143" s="86">
        <f t="shared" si="5"/>
        <v>0</v>
      </c>
      <c r="U143" s="87">
        <f t="shared" si="1"/>
        <v>0</v>
      </c>
      <c r="V143" s="74"/>
      <c r="W143" s="91">
        <f t="shared" si="18"/>
        <v>0.35</v>
      </c>
      <c r="X143" s="92">
        <f t="shared" si="19"/>
        <v>0</v>
      </c>
      <c r="Y143" s="92">
        <f t="shared" si="21"/>
        <v>0</v>
      </c>
      <c r="Z143" s="92">
        <f t="shared" si="20"/>
        <v>0</v>
      </c>
      <c r="AA143" s="90">
        <f t="shared" si="7"/>
        <v>0</v>
      </c>
      <c r="AB143" s="7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128"/>
    </row>
    <row r="144" spans="1:77" ht="22.5" customHeight="1" x14ac:dyDescent="0.25">
      <c r="A144" s="93">
        <v>136</v>
      </c>
      <c r="B144" s="111"/>
      <c r="C144" s="112"/>
      <c r="D144" s="112" t="s">
        <v>55</v>
      </c>
      <c r="E144" s="110"/>
      <c r="F144" s="110"/>
      <c r="G144" s="110"/>
      <c r="H144" s="112"/>
      <c r="I144" s="112" t="s">
        <v>55</v>
      </c>
      <c r="J144" s="112" t="s">
        <v>56</v>
      </c>
      <c r="K144" s="116"/>
      <c r="L144" s="110" t="s">
        <v>57</v>
      </c>
      <c r="M144" s="110"/>
      <c r="N144" s="112" t="s">
        <v>61</v>
      </c>
      <c r="O144" s="110"/>
      <c r="P144" s="116"/>
      <c r="Q144" s="116"/>
      <c r="R144" s="112" t="s">
        <v>62</v>
      </c>
      <c r="S144" s="112" t="s">
        <v>60</v>
      </c>
      <c r="T144" s="86">
        <f t="shared" si="5"/>
        <v>0</v>
      </c>
      <c r="U144" s="87">
        <f t="shared" si="1"/>
        <v>0</v>
      </c>
      <c r="V144" s="74"/>
      <c r="W144" s="91">
        <f t="shared" si="18"/>
        <v>0.35</v>
      </c>
      <c r="X144" s="92">
        <f t="shared" si="19"/>
        <v>0</v>
      </c>
      <c r="Y144" s="92">
        <f t="shared" si="21"/>
        <v>0</v>
      </c>
      <c r="Z144" s="92">
        <f t="shared" si="20"/>
        <v>0</v>
      </c>
      <c r="AA144" s="90">
        <f t="shared" si="7"/>
        <v>0</v>
      </c>
      <c r="AB144" s="7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/>
      <c r="BU144" s="47"/>
      <c r="BV144" s="47"/>
      <c r="BW144" s="47"/>
      <c r="BX144" s="47"/>
      <c r="BY144" s="128"/>
    </row>
    <row r="145" spans="1:77" ht="22.5" customHeight="1" x14ac:dyDescent="0.25">
      <c r="A145" s="93">
        <v>137</v>
      </c>
      <c r="B145" s="111"/>
      <c r="C145" s="112"/>
      <c r="D145" s="110" t="s">
        <v>55</v>
      </c>
      <c r="E145" s="110"/>
      <c r="F145" s="110"/>
      <c r="G145" s="110"/>
      <c r="H145" s="112"/>
      <c r="I145" s="110" t="s">
        <v>55</v>
      </c>
      <c r="J145" s="110" t="s">
        <v>56</v>
      </c>
      <c r="K145" s="116"/>
      <c r="L145" s="110" t="s">
        <v>57</v>
      </c>
      <c r="M145" s="110"/>
      <c r="N145" s="112" t="s">
        <v>61</v>
      </c>
      <c r="O145" s="110"/>
      <c r="P145" s="116"/>
      <c r="Q145" s="116"/>
      <c r="R145" s="110" t="s">
        <v>62</v>
      </c>
      <c r="S145" s="112" t="s">
        <v>60</v>
      </c>
      <c r="T145" s="86">
        <f t="shared" si="5"/>
        <v>0</v>
      </c>
      <c r="U145" s="87">
        <f t="shared" si="1"/>
        <v>0</v>
      </c>
      <c r="V145" s="74"/>
      <c r="W145" s="91">
        <f t="shared" si="18"/>
        <v>0.35</v>
      </c>
      <c r="X145" s="92">
        <f t="shared" si="19"/>
        <v>0</v>
      </c>
      <c r="Y145" s="92">
        <f t="shared" si="21"/>
        <v>0</v>
      </c>
      <c r="Z145" s="92">
        <f t="shared" si="20"/>
        <v>0</v>
      </c>
      <c r="AA145" s="90">
        <f t="shared" si="7"/>
        <v>0</v>
      </c>
      <c r="AB145" s="7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128"/>
    </row>
    <row r="146" spans="1:77" ht="22.5" customHeight="1" x14ac:dyDescent="0.25">
      <c r="A146" s="93">
        <v>138</v>
      </c>
      <c r="B146" s="111"/>
      <c r="C146" s="112"/>
      <c r="D146" s="110" t="s">
        <v>55</v>
      </c>
      <c r="E146" s="110"/>
      <c r="F146" s="110"/>
      <c r="G146" s="110"/>
      <c r="H146" s="112"/>
      <c r="I146" s="110" t="s">
        <v>55</v>
      </c>
      <c r="J146" s="110" t="s">
        <v>56</v>
      </c>
      <c r="K146" s="116"/>
      <c r="L146" s="110" t="s">
        <v>57</v>
      </c>
      <c r="M146" s="110"/>
      <c r="N146" s="112" t="s">
        <v>61</v>
      </c>
      <c r="O146" s="110"/>
      <c r="P146" s="116"/>
      <c r="Q146" s="116"/>
      <c r="R146" s="110" t="s">
        <v>62</v>
      </c>
      <c r="S146" s="112" t="s">
        <v>60</v>
      </c>
      <c r="T146" s="86">
        <f t="shared" si="5"/>
        <v>0</v>
      </c>
      <c r="U146" s="87">
        <f t="shared" si="1"/>
        <v>0</v>
      </c>
      <c r="V146" s="74"/>
      <c r="W146" s="91">
        <f t="shared" si="18"/>
        <v>0.35</v>
      </c>
      <c r="X146" s="92">
        <f t="shared" si="19"/>
        <v>0</v>
      </c>
      <c r="Y146" s="92">
        <f t="shared" si="21"/>
        <v>0</v>
      </c>
      <c r="Z146" s="92">
        <f t="shared" si="20"/>
        <v>0</v>
      </c>
      <c r="AA146" s="90">
        <f t="shared" si="7"/>
        <v>0</v>
      </c>
      <c r="AB146" s="7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  <c r="BT146" s="47"/>
      <c r="BU146" s="47"/>
      <c r="BV146" s="47"/>
      <c r="BW146" s="47"/>
      <c r="BX146" s="47"/>
      <c r="BY146" s="128"/>
    </row>
    <row r="147" spans="1:77" ht="22.5" customHeight="1" x14ac:dyDescent="0.25">
      <c r="A147" s="93">
        <v>139</v>
      </c>
      <c r="B147" s="111"/>
      <c r="C147" s="112"/>
      <c r="D147" s="110" t="s">
        <v>55</v>
      </c>
      <c r="E147" s="110"/>
      <c r="F147" s="110"/>
      <c r="G147" s="110"/>
      <c r="H147" s="112"/>
      <c r="I147" s="110" t="s">
        <v>55</v>
      </c>
      <c r="J147" s="110" t="s">
        <v>56</v>
      </c>
      <c r="K147" s="116"/>
      <c r="L147" s="110" t="s">
        <v>57</v>
      </c>
      <c r="M147" s="110"/>
      <c r="N147" s="112" t="s">
        <v>61</v>
      </c>
      <c r="O147" s="110"/>
      <c r="P147" s="116"/>
      <c r="Q147" s="116"/>
      <c r="R147" s="110" t="s">
        <v>62</v>
      </c>
      <c r="S147" s="112" t="s">
        <v>60</v>
      </c>
      <c r="T147" s="86">
        <f t="shared" si="5"/>
        <v>0</v>
      </c>
      <c r="U147" s="87">
        <f t="shared" si="1"/>
        <v>0</v>
      </c>
      <c r="V147" s="74"/>
      <c r="W147" s="91">
        <f t="shared" si="18"/>
        <v>0.35</v>
      </c>
      <c r="X147" s="92">
        <f t="shared" si="19"/>
        <v>0</v>
      </c>
      <c r="Y147" s="92">
        <f t="shared" si="21"/>
        <v>0</v>
      </c>
      <c r="Z147" s="92">
        <f t="shared" si="20"/>
        <v>0</v>
      </c>
      <c r="AA147" s="90">
        <f t="shared" si="7"/>
        <v>0</v>
      </c>
      <c r="AB147" s="7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  <c r="BT147" s="47"/>
      <c r="BU147" s="47"/>
      <c r="BV147" s="47"/>
      <c r="BW147" s="47"/>
      <c r="BX147" s="47"/>
      <c r="BY147" s="128"/>
    </row>
    <row r="148" spans="1:77" ht="22.5" customHeight="1" x14ac:dyDescent="0.25">
      <c r="A148" s="93">
        <v>140</v>
      </c>
      <c r="B148" s="111"/>
      <c r="C148" s="112"/>
      <c r="D148" s="110" t="s">
        <v>55</v>
      </c>
      <c r="E148" s="110"/>
      <c r="F148" s="110"/>
      <c r="G148" s="110"/>
      <c r="H148" s="112"/>
      <c r="I148" s="110" t="s">
        <v>55</v>
      </c>
      <c r="J148" s="110" t="s">
        <v>56</v>
      </c>
      <c r="K148" s="116"/>
      <c r="L148" s="110" t="s">
        <v>57</v>
      </c>
      <c r="M148" s="110"/>
      <c r="N148" s="112" t="s">
        <v>61</v>
      </c>
      <c r="O148" s="110"/>
      <c r="P148" s="116"/>
      <c r="Q148" s="116"/>
      <c r="R148" s="110" t="s">
        <v>62</v>
      </c>
      <c r="S148" s="112" t="s">
        <v>60</v>
      </c>
      <c r="T148" s="86">
        <f t="shared" si="5"/>
        <v>0</v>
      </c>
      <c r="U148" s="87">
        <f t="shared" si="1"/>
        <v>0</v>
      </c>
      <c r="V148" s="74"/>
      <c r="W148" s="91">
        <f t="shared" si="18"/>
        <v>0.35</v>
      </c>
      <c r="X148" s="92">
        <f t="shared" si="19"/>
        <v>0</v>
      </c>
      <c r="Y148" s="92">
        <f t="shared" si="21"/>
        <v>0</v>
      </c>
      <c r="Z148" s="92">
        <f t="shared" si="20"/>
        <v>0</v>
      </c>
      <c r="AA148" s="90">
        <f t="shared" si="7"/>
        <v>0</v>
      </c>
      <c r="AB148" s="7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  <c r="BT148" s="47"/>
      <c r="BU148" s="47"/>
      <c r="BV148" s="47"/>
      <c r="BW148" s="47"/>
      <c r="BX148" s="47"/>
      <c r="BY148" s="128"/>
    </row>
    <row r="149" spans="1:77" ht="22.5" customHeight="1" x14ac:dyDescent="0.25">
      <c r="A149" s="93">
        <v>141</v>
      </c>
      <c r="B149" s="111"/>
      <c r="C149" s="112"/>
      <c r="D149" s="110" t="s">
        <v>55</v>
      </c>
      <c r="E149" s="110"/>
      <c r="F149" s="110"/>
      <c r="G149" s="110"/>
      <c r="H149" s="112"/>
      <c r="I149" s="110" t="s">
        <v>55</v>
      </c>
      <c r="J149" s="110" t="s">
        <v>56</v>
      </c>
      <c r="K149" s="116"/>
      <c r="L149" s="110" t="s">
        <v>57</v>
      </c>
      <c r="M149" s="110"/>
      <c r="N149" s="112" t="s">
        <v>61</v>
      </c>
      <c r="O149" s="110"/>
      <c r="P149" s="116"/>
      <c r="Q149" s="116"/>
      <c r="R149" s="110" t="s">
        <v>62</v>
      </c>
      <c r="S149" s="112" t="s">
        <v>60</v>
      </c>
      <c r="T149" s="86">
        <f t="shared" si="5"/>
        <v>0</v>
      </c>
      <c r="U149" s="87">
        <f t="shared" si="1"/>
        <v>0</v>
      </c>
      <c r="V149" s="74"/>
      <c r="W149" s="91">
        <f t="shared" si="18"/>
        <v>0.35</v>
      </c>
      <c r="X149" s="92">
        <f t="shared" si="19"/>
        <v>0</v>
      </c>
      <c r="Y149" s="92">
        <f t="shared" si="21"/>
        <v>0</v>
      </c>
      <c r="Z149" s="92">
        <f t="shared" si="20"/>
        <v>0</v>
      </c>
      <c r="AA149" s="90">
        <f t="shared" si="7"/>
        <v>0</v>
      </c>
      <c r="AB149" s="7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128"/>
    </row>
    <row r="150" spans="1:77" ht="22.5" customHeight="1" x14ac:dyDescent="0.25">
      <c r="A150" s="93">
        <v>142</v>
      </c>
      <c r="B150" s="111"/>
      <c r="C150" s="112"/>
      <c r="D150" s="110" t="s">
        <v>55</v>
      </c>
      <c r="E150" s="110"/>
      <c r="F150" s="110"/>
      <c r="G150" s="110"/>
      <c r="H150" s="112"/>
      <c r="I150" s="110" t="s">
        <v>55</v>
      </c>
      <c r="J150" s="110" t="s">
        <v>56</v>
      </c>
      <c r="K150" s="116"/>
      <c r="L150" s="110" t="s">
        <v>57</v>
      </c>
      <c r="M150" s="110"/>
      <c r="N150" s="112" t="s">
        <v>61</v>
      </c>
      <c r="O150" s="110"/>
      <c r="P150" s="116"/>
      <c r="Q150" s="116"/>
      <c r="R150" s="110" t="s">
        <v>62</v>
      </c>
      <c r="S150" s="112" t="s">
        <v>60</v>
      </c>
      <c r="T150" s="86">
        <f t="shared" si="5"/>
        <v>0</v>
      </c>
      <c r="U150" s="87">
        <f t="shared" si="1"/>
        <v>0</v>
      </c>
      <c r="V150" s="74"/>
      <c r="W150" s="91">
        <f t="shared" si="18"/>
        <v>0.35</v>
      </c>
      <c r="X150" s="92">
        <f t="shared" si="19"/>
        <v>0</v>
      </c>
      <c r="Y150" s="92">
        <f t="shared" si="21"/>
        <v>0</v>
      </c>
      <c r="Z150" s="92">
        <f t="shared" si="20"/>
        <v>0</v>
      </c>
      <c r="AA150" s="90">
        <f t="shared" si="7"/>
        <v>0</v>
      </c>
      <c r="AB150" s="7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128"/>
    </row>
    <row r="151" spans="1:77" ht="22.5" customHeight="1" x14ac:dyDescent="0.25">
      <c r="A151" s="93">
        <v>143</v>
      </c>
      <c r="B151" s="111"/>
      <c r="C151" s="112"/>
      <c r="D151" s="110" t="s">
        <v>55</v>
      </c>
      <c r="E151" s="110"/>
      <c r="F151" s="110"/>
      <c r="G151" s="110"/>
      <c r="H151" s="112"/>
      <c r="I151" s="110" t="s">
        <v>55</v>
      </c>
      <c r="J151" s="110" t="s">
        <v>56</v>
      </c>
      <c r="K151" s="116"/>
      <c r="L151" s="110" t="s">
        <v>57</v>
      </c>
      <c r="M151" s="110"/>
      <c r="N151" s="112" t="s">
        <v>61</v>
      </c>
      <c r="O151" s="110"/>
      <c r="P151" s="116"/>
      <c r="Q151" s="116"/>
      <c r="R151" s="110" t="s">
        <v>62</v>
      </c>
      <c r="S151" s="112" t="s">
        <v>60</v>
      </c>
      <c r="T151" s="86">
        <f t="shared" si="5"/>
        <v>0</v>
      </c>
      <c r="U151" s="87">
        <f t="shared" si="1"/>
        <v>0</v>
      </c>
      <c r="V151" s="74"/>
      <c r="W151" s="91">
        <f t="shared" si="18"/>
        <v>0.35</v>
      </c>
      <c r="X151" s="92">
        <f t="shared" si="19"/>
        <v>0</v>
      </c>
      <c r="Y151" s="92">
        <f t="shared" si="21"/>
        <v>0</v>
      </c>
      <c r="Z151" s="92">
        <f t="shared" si="20"/>
        <v>0</v>
      </c>
      <c r="AA151" s="90">
        <f t="shared" si="7"/>
        <v>0</v>
      </c>
      <c r="AB151" s="7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47"/>
      <c r="BK151" s="47"/>
      <c r="BL151" s="47"/>
      <c r="BM151" s="47"/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128"/>
    </row>
    <row r="152" spans="1:77" ht="22.5" customHeight="1" x14ac:dyDescent="0.25">
      <c r="A152" s="93">
        <v>144</v>
      </c>
      <c r="B152" s="111"/>
      <c r="C152" s="112"/>
      <c r="D152" s="112" t="s">
        <v>55</v>
      </c>
      <c r="E152" s="110"/>
      <c r="F152" s="110"/>
      <c r="G152" s="110"/>
      <c r="H152" s="112"/>
      <c r="I152" s="112" t="s">
        <v>55</v>
      </c>
      <c r="J152" s="112" t="s">
        <v>56</v>
      </c>
      <c r="K152" s="116"/>
      <c r="L152" s="110" t="s">
        <v>57</v>
      </c>
      <c r="M152" s="110"/>
      <c r="N152" s="112" t="s">
        <v>61</v>
      </c>
      <c r="O152" s="110"/>
      <c r="P152" s="116"/>
      <c r="Q152" s="116"/>
      <c r="R152" s="112" t="s">
        <v>62</v>
      </c>
      <c r="S152" s="112" t="s">
        <v>60</v>
      </c>
      <c r="T152" s="86">
        <f t="shared" si="5"/>
        <v>0</v>
      </c>
      <c r="U152" s="87">
        <f t="shared" si="1"/>
        <v>0</v>
      </c>
      <c r="V152" s="74"/>
      <c r="W152" s="91">
        <f t="shared" si="18"/>
        <v>0.35</v>
      </c>
      <c r="X152" s="92">
        <f t="shared" si="19"/>
        <v>0</v>
      </c>
      <c r="Y152" s="92">
        <f t="shared" si="21"/>
        <v>0</v>
      </c>
      <c r="Z152" s="92">
        <f t="shared" si="20"/>
        <v>0</v>
      </c>
      <c r="AA152" s="90">
        <f t="shared" si="7"/>
        <v>0</v>
      </c>
      <c r="AB152" s="7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128"/>
    </row>
    <row r="153" spans="1:77" ht="22.5" customHeight="1" x14ac:dyDescent="0.25">
      <c r="A153" s="93">
        <v>145</v>
      </c>
      <c r="B153" s="111"/>
      <c r="C153" s="112"/>
      <c r="D153" s="112" t="s">
        <v>55</v>
      </c>
      <c r="E153" s="110"/>
      <c r="F153" s="110"/>
      <c r="G153" s="110"/>
      <c r="H153" s="112"/>
      <c r="I153" s="112" t="s">
        <v>55</v>
      </c>
      <c r="J153" s="112" t="s">
        <v>56</v>
      </c>
      <c r="K153" s="116"/>
      <c r="L153" s="110" t="s">
        <v>57</v>
      </c>
      <c r="M153" s="110"/>
      <c r="N153" s="112" t="s">
        <v>61</v>
      </c>
      <c r="O153" s="110"/>
      <c r="P153" s="116"/>
      <c r="Q153" s="116"/>
      <c r="R153" s="112" t="s">
        <v>62</v>
      </c>
      <c r="S153" s="112" t="s">
        <v>60</v>
      </c>
      <c r="T153" s="86">
        <f t="shared" si="5"/>
        <v>0</v>
      </c>
      <c r="U153" s="87">
        <f t="shared" si="1"/>
        <v>0</v>
      </c>
      <c r="V153" s="74"/>
      <c r="W153" s="91">
        <f t="shared" si="18"/>
        <v>0.35</v>
      </c>
      <c r="X153" s="92">
        <f t="shared" si="19"/>
        <v>0</v>
      </c>
      <c r="Y153" s="92">
        <f t="shared" si="21"/>
        <v>0</v>
      </c>
      <c r="Z153" s="92">
        <f t="shared" si="20"/>
        <v>0</v>
      </c>
      <c r="AA153" s="90">
        <f t="shared" si="7"/>
        <v>0</v>
      </c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  <c r="BT153" s="47"/>
      <c r="BU153" s="47"/>
      <c r="BV153" s="47"/>
      <c r="BW153" s="47"/>
      <c r="BX153" s="47"/>
      <c r="BY153" s="128"/>
    </row>
    <row r="154" spans="1:77" ht="22.5" customHeight="1" x14ac:dyDescent="0.25">
      <c r="A154" s="93">
        <v>146</v>
      </c>
      <c r="B154" s="111"/>
      <c r="C154" s="112"/>
      <c r="D154" s="112" t="s">
        <v>55</v>
      </c>
      <c r="E154" s="110"/>
      <c r="F154" s="110"/>
      <c r="G154" s="110"/>
      <c r="H154" s="112"/>
      <c r="I154" s="112" t="s">
        <v>55</v>
      </c>
      <c r="J154" s="112" t="s">
        <v>56</v>
      </c>
      <c r="K154" s="116"/>
      <c r="L154" s="110" t="s">
        <v>57</v>
      </c>
      <c r="M154" s="110"/>
      <c r="N154" s="112" t="s">
        <v>61</v>
      </c>
      <c r="O154" s="110"/>
      <c r="P154" s="116"/>
      <c r="Q154" s="116"/>
      <c r="R154" s="112" t="s">
        <v>62</v>
      </c>
      <c r="S154" s="112" t="s">
        <v>60</v>
      </c>
      <c r="T154" s="86">
        <f t="shared" si="5"/>
        <v>0</v>
      </c>
      <c r="U154" s="87">
        <f t="shared" si="1"/>
        <v>0</v>
      </c>
      <c r="V154" s="74"/>
      <c r="W154" s="91">
        <f t="shared" si="18"/>
        <v>0.35</v>
      </c>
      <c r="X154" s="92">
        <f t="shared" si="19"/>
        <v>0</v>
      </c>
      <c r="Y154" s="92">
        <f t="shared" si="21"/>
        <v>0</v>
      </c>
      <c r="Z154" s="92">
        <f t="shared" si="20"/>
        <v>0</v>
      </c>
      <c r="AA154" s="90">
        <f t="shared" si="7"/>
        <v>0</v>
      </c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  <c r="BT154" s="47"/>
      <c r="BU154" s="47"/>
      <c r="BV154" s="47"/>
      <c r="BW154" s="47"/>
      <c r="BX154" s="47"/>
      <c r="BY154" s="128"/>
    </row>
    <row r="155" spans="1:77" ht="22.5" customHeight="1" x14ac:dyDescent="0.25">
      <c r="A155" s="93">
        <v>147</v>
      </c>
      <c r="B155" s="111"/>
      <c r="C155" s="112"/>
      <c r="D155" s="112" t="s">
        <v>55</v>
      </c>
      <c r="E155" s="110"/>
      <c r="F155" s="110"/>
      <c r="G155" s="110"/>
      <c r="H155" s="112"/>
      <c r="I155" s="112" t="s">
        <v>55</v>
      </c>
      <c r="J155" s="112" t="s">
        <v>56</v>
      </c>
      <c r="K155" s="116"/>
      <c r="L155" s="110" t="s">
        <v>57</v>
      </c>
      <c r="M155" s="110"/>
      <c r="N155" s="112" t="s">
        <v>61</v>
      </c>
      <c r="O155" s="110"/>
      <c r="P155" s="116"/>
      <c r="Q155" s="116"/>
      <c r="R155" s="112" t="s">
        <v>62</v>
      </c>
      <c r="S155" s="112" t="s">
        <v>60</v>
      </c>
      <c r="T155" s="86">
        <f t="shared" si="5"/>
        <v>0</v>
      </c>
      <c r="U155" s="87">
        <f t="shared" si="1"/>
        <v>0</v>
      </c>
      <c r="V155" s="74"/>
      <c r="W155" s="91">
        <f t="shared" si="18"/>
        <v>0.35</v>
      </c>
      <c r="X155" s="92">
        <f t="shared" si="19"/>
        <v>0</v>
      </c>
      <c r="Y155" s="92">
        <f t="shared" si="21"/>
        <v>0</v>
      </c>
      <c r="Z155" s="92">
        <f t="shared" si="20"/>
        <v>0</v>
      </c>
      <c r="AA155" s="90">
        <f t="shared" si="7"/>
        <v>0</v>
      </c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  <c r="BQ155" s="47"/>
      <c r="BR155" s="47"/>
      <c r="BS155" s="47"/>
      <c r="BT155" s="47"/>
      <c r="BU155" s="47"/>
      <c r="BV155" s="47"/>
      <c r="BW155" s="47"/>
      <c r="BX155" s="47"/>
      <c r="BY155" s="128"/>
    </row>
    <row r="156" spans="1:77" ht="22.5" customHeight="1" x14ac:dyDescent="0.25">
      <c r="A156" s="93">
        <v>148</v>
      </c>
      <c r="B156" s="111"/>
      <c r="C156" s="112"/>
      <c r="D156" s="112" t="s">
        <v>55</v>
      </c>
      <c r="E156" s="110"/>
      <c r="F156" s="110"/>
      <c r="G156" s="110"/>
      <c r="H156" s="112"/>
      <c r="I156" s="112" t="s">
        <v>55</v>
      </c>
      <c r="J156" s="112" t="s">
        <v>56</v>
      </c>
      <c r="K156" s="116"/>
      <c r="L156" s="110" t="s">
        <v>57</v>
      </c>
      <c r="M156" s="110"/>
      <c r="N156" s="112" t="s">
        <v>61</v>
      </c>
      <c r="O156" s="110"/>
      <c r="P156" s="116"/>
      <c r="Q156" s="116"/>
      <c r="R156" s="112" t="s">
        <v>62</v>
      </c>
      <c r="S156" s="112" t="s">
        <v>60</v>
      </c>
      <c r="T156" s="86">
        <f t="shared" si="5"/>
        <v>0</v>
      </c>
      <c r="U156" s="87">
        <f t="shared" si="1"/>
        <v>0</v>
      </c>
      <c r="V156" s="74"/>
      <c r="W156" s="91">
        <f t="shared" si="18"/>
        <v>0.35</v>
      </c>
      <c r="X156" s="92">
        <f t="shared" si="19"/>
        <v>0</v>
      </c>
      <c r="Y156" s="92">
        <f t="shared" si="21"/>
        <v>0</v>
      </c>
      <c r="Z156" s="92">
        <f t="shared" si="20"/>
        <v>0</v>
      </c>
      <c r="AA156" s="90">
        <f t="shared" si="7"/>
        <v>0</v>
      </c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  <c r="BQ156" s="47"/>
      <c r="BR156" s="47"/>
      <c r="BS156" s="47"/>
      <c r="BT156" s="47"/>
      <c r="BU156" s="47"/>
      <c r="BV156" s="47"/>
      <c r="BW156" s="47"/>
      <c r="BX156" s="47"/>
      <c r="BY156" s="128"/>
    </row>
    <row r="157" spans="1:77" ht="22.5" customHeight="1" x14ac:dyDescent="0.25">
      <c r="A157" s="93">
        <v>149</v>
      </c>
      <c r="B157" s="111"/>
      <c r="C157" s="112"/>
      <c r="D157" s="112" t="s">
        <v>55</v>
      </c>
      <c r="E157" s="110"/>
      <c r="F157" s="110"/>
      <c r="G157" s="110"/>
      <c r="H157" s="112"/>
      <c r="I157" s="112" t="s">
        <v>55</v>
      </c>
      <c r="J157" s="112" t="s">
        <v>56</v>
      </c>
      <c r="K157" s="116"/>
      <c r="L157" s="110" t="s">
        <v>57</v>
      </c>
      <c r="M157" s="110"/>
      <c r="N157" s="112" t="s">
        <v>61</v>
      </c>
      <c r="O157" s="110"/>
      <c r="P157" s="116"/>
      <c r="Q157" s="116"/>
      <c r="R157" s="112" t="s">
        <v>62</v>
      </c>
      <c r="S157" s="112" t="s">
        <v>60</v>
      </c>
      <c r="T157" s="86">
        <f t="shared" si="5"/>
        <v>0</v>
      </c>
      <c r="U157" s="87">
        <f t="shared" si="1"/>
        <v>0</v>
      </c>
      <c r="V157" s="74"/>
      <c r="W157" s="91">
        <f t="shared" si="18"/>
        <v>0.35</v>
      </c>
      <c r="X157" s="92">
        <f t="shared" si="19"/>
        <v>0</v>
      </c>
      <c r="Y157" s="92">
        <f t="shared" si="21"/>
        <v>0</v>
      </c>
      <c r="Z157" s="92">
        <f t="shared" si="20"/>
        <v>0</v>
      </c>
      <c r="AA157" s="90">
        <f t="shared" si="7"/>
        <v>0</v>
      </c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7"/>
      <c r="BR157" s="47"/>
      <c r="BS157" s="47"/>
      <c r="BT157" s="47"/>
      <c r="BU157" s="47"/>
      <c r="BV157" s="47"/>
      <c r="BW157" s="47"/>
      <c r="BX157" s="47"/>
      <c r="BY157" s="128"/>
    </row>
    <row r="158" spans="1:77" ht="22.5" customHeight="1" x14ac:dyDescent="0.25">
      <c r="A158" s="93">
        <v>150</v>
      </c>
      <c r="B158" s="111"/>
      <c r="C158" s="112"/>
      <c r="D158" s="112" t="s">
        <v>55</v>
      </c>
      <c r="E158" s="110"/>
      <c r="F158" s="110"/>
      <c r="G158" s="110"/>
      <c r="H158" s="112"/>
      <c r="I158" s="112" t="s">
        <v>55</v>
      </c>
      <c r="J158" s="112" t="s">
        <v>56</v>
      </c>
      <c r="K158" s="116"/>
      <c r="L158" s="110" t="s">
        <v>57</v>
      </c>
      <c r="M158" s="110"/>
      <c r="N158" s="112" t="s">
        <v>61</v>
      </c>
      <c r="O158" s="110"/>
      <c r="P158" s="116"/>
      <c r="Q158" s="116"/>
      <c r="R158" s="112" t="s">
        <v>62</v>
      </c>
      <c r="S158" s="112" t="s">
        <v>60</v>
      </c>
      <c r="T158" s="86">
        <f t="shared" si="5"/>
        <v>0</v>
      </c>
      <c r="U158" s="87">
        <f t="shared" si="1"/>
        <v>0</v>
      </c>
      <c r="V158" s="74"/>
      <c r="W158" s="91">
        <f t="shared" si="18"/>
        <v>0.35</v>
      </c>
      <c r="X158" s="92">
        <f t="shared" si="19"/>
        <v>0</v>
      </c>
      <c r="Y158" s="92">
        <f t="shared" si="21"/>
        <v>0</v>
      </c>
      <c r="Z158" s="92">
        <f t="shared" si="20"/>
        <v>0</v>
      </c>
      <c r="AA158" s="90">
        <f t="shared" si="7"/>
        <v>0</v>
      </c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  <c r="BT158" s="47"/>
      <c r="BU158" s="47"/>
      <c r="BV158" s="47"/>
      <c r="BW158" s="47"/>
      <c r="BX158" s="47"/>
      <c r="BY158" s="128"/>
    </row>
    <row r="159" spans="1:77" ht="22.5" customHeight="1" x14ac:dyDescent="0.25">
      <c r="A159" s="93">
        <v>151</v>
      </c>
      <c r="B159" s="111"/>
      <c r="C159" s="112"/>
      <c r="D159" s="112" t="s">
        <v>55</v>
      </c>
      <c r="E159" s="110"/>
      <c r="F159" s="110"/>
      <c r="G159" s="110"/>
      <c r="H159" s="112"/>
      <c r="I159" s="112" t="s">
        <v>55</v>
      </c>
      <c r="J159" s="112" t="s">
        <v>56</v>
      </c>
      <c r="K159" s="116"/>
      <c r="L159" s="110" t="s">
        <v>57</v>
      </c>
      <c r="M159" s="110"/>
      <c r="N159" s="112" t="s">
        <v>61</v>
      </c>
      <c r="O159" s="110"/>
      <c r="P159" s="116"/>
      <c r="Q159" s="116"/>
      <c r="R159" s="112" t="s">
        <v>62</v>
      </c>
      <c r="S159" s="112" t="s">
        <v>60</v>
      </c>
      <c r="T159" s="86">
        <f t="shared" si="5"/>
        <v>0</v>
      </c>
      <c r="U159" s="87">
        <f t="shared" si="1"/>
        <v>0</v>
      </c>
      <c r="V159" s="74"/>
      <c r="W159" s="91">
        <f t="shared" si="18"/>
        <v>0.35</v>
      </c>
      <c r="X159" s="92">
        <f t="shared" si="19"/>
        <v>0</v>
      </c>
      <c r="Y159" s="92">
        <f t="shared" si="21"/>
        <v>0</v>
      </c>
      <c r="Z159" s="92">
        <f t="shared" si="20"/>
        <v>0</v>
      </c>
      <c r="AA159" s="90">
        <f t="shared" si="7"/>
        <v>0</v>
      </c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  <c r="BT159" s="47"/>
      <c r="BU159" s="47"/>
      <c r="BV159" s="47"/>
      <c r="BW159" s="47"/>
      <c r="BX159" s="47"/>
      <c r="BY159" s="128"/>
    </row>
    <row r="160" spans="1:77" ht="22.5" customHeight="1" x14ac:dyDescent="0.25">
      <c r="A160" s="93">
        <v>152</v>
      </c>
      <c r="B160" s="111"/>
      <c r="C160" s="112"/>
      <c r="D160" s="112" t="s">
        <v>55</v>
      </c>
      <c r="E160" s="110"/>
      <c r="F160" s="110"/>
      <c r="G160" s="110"/>
      <c r="H160" s="112"/>
      <c r="I160" s="112" t="s">
        <v>55</v>
      </c>
      <c r="J160" s="112" t="s">
        <v>56</v>
      </c>
      <c r="K160" s="116"/>
      <c r="L160" s="110" t="s">
        <v>57</v>
      </c>
      <c r="M160" s="110"/>
      <c r="N160" s="112" t="s">
        <v>61</v>
      </c>
      <c r="O160" s="110"/>
      <c r="P160" s="116"/>
      <c r="Q160" s="116"/>
      <c r="R160" s="112" t="s">
        <v>62</v>
      </c>
      <c r="S160" s="112" t="s">
        <v>60</v>
      </c>
      <c r="T160" s="86">
        <f t="shared" si="5"/>
        <v>0</v>
      </c>
      <c r="U160" s="87">
        <f t="shared" si="1"/>
        <v>0</v>
      </c>
      <c r="V160" s="74"/>
      <c r="W160" s="91">
        <f t="shared" si="18"/>
        <v>0.35</v>
      </c>
      <c r="X160" s="92">
        <f t="shared" si="19"/>
        <v>0</v>
      </c>
      <c r="Y160" s="92">
        <f t="shared" si="21"/>
        <v>0</v>
      </c>
      <c r="Z160" s="92">
        <f t="shared" si="20"/>
        <v>0</v>
      </c>
      <c r="AA160" s="90">
        <f t="shared" si="7"/>
        <v>0</v>
      </c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  <c r="BT160" s="47"/>
      <c r="BU160" s="47"/>
      <c r="BV160" s="47"/>
      <c r="BW160" s="47"/>
      <c r="BX160" s="47"/>
      <c r="BY160" s="128"/>
    </row>
    <row r="161" spans="1:77" ht="22.5" customHeight="1" x14ac:dyDescent="0.25">
      <c r="A161" s="93">
        <v>153</v>
      </c>
      <c r="B161" s="111"/>
      <c r="C161" s="112"/>
      <c r="D161" s="159" t="s">
        <v>55</v>
      </c>
      <c r="E161" s="159"/>
      <c r="F161" s="159"/>
      <c r="G161" s="159"/>
      <c r="H161" s="159"/>
      <c r="I161" s="159" t="s">
        <v>55</v>
      </c>
      <c r="J161" s="159" t="s">
        <v>56</v>
      </c>
      <c r="K161" s="160"/>
      <c r="L161" s="159" t="s">
        <v>57</v>
      </c>
      <c r="M161" s="159"/>
      <c r="N161" s="159" t="s">
        <v>58</v>
      </c>
      <c r="O161" s="159"/>
      <c r="P161" s="116"/>
      <c r="Q161" s="116"/>
      <c r="R161" s="112" t="s">
        <v>337</v>
      </c>
      <c r="S161" s="112" t="s">
        <v>60</v>
      </c>
      <c r="T161" s="86">
        <f t="shared" si="5"/>
        <v>0</v>
      </c>
      <c r="U161" s="87">
        <f t="shared" si="1"/>
        <v>0</v>
      </c>
      <c r="V161" s="74"/>
      <c r="W161" s="94">
        <f t="shared" si="18"/>
        <v>0.35</v>
      </c>
      <c r="X161" s="95">
        <f t="shared" si="19"/>
        <v>0</v>
      </c>
      <c r="Y161" s="95">
        <f t="shared" si="21"/>
        <v>0</v>
      </c>
      <c r="Z161" s="158">
        <f t="shared" si="20"/>
        <v>0</v>
      </c>
      <c r="AA161" s="96">
        <f t="shared" si="7"/>
        <v>0</v>
      </c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  <c r="BQ161" s="47"/>
      <c r="BR161" s="47"/>
      <c r="BS161" s="47"/>
      <c r="BT161" s="47"/>
      <c r="BU161" s="47"/>
      <c r="BV161" s="47"/>
      <c r="BW161" s="47"/>
      <c r="BX161" s="47"/>
      <c r="BY161" s="128"/>
    </row>
    <row r="162" spans="1:77" ht="22.5" customHeight="1" x14ac:dyDescent="0.25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  <c r="BQ162" s="47"/>
      <c r="BR162" s="47"/>
      <c r="BS162" s="47"/>
      <c r="BT162" s="47"/>
      <c r="BU162" s="47"/>
      <c r="BV162" s="47"/>
      <c r="BW162" s="47"/>
      <c r="BX162" s="47"/>
      <c r="BY162" s="128"/>
    </row>
    <row r="163" spans="1:77" ht="22.5" customHeight="1" x14ac:dyDescent="0.25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  <c r="BT163" s="47"/>
      <c r="BU163" s="47"/>
      <c r="BV163" s="47"/>
      <c r="BW163" s="47"/>
      <c r="BX163" s="47"/>
      <c r="BY163" s="128"/>
    </row>
    <row r="164" spans="1:77" ht="22.5" customHeight="1" x14ac:dyDescent="0.25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7"/>
      <c r="BP164" s="47"/>
      <c r="BQ164" s="47"/>
      <c r="BR164" s="47"/>
      <c r="BS164" s="47"/>
      <c r="BT164" s="47"/>
      <c r="BU164" s="47"/>
      <c r="BV164" s="47"/>
      <c r="BW164" s="47"/>
      <c r="BX164" s="47"/>
      <c r="BY164" s="128"/>
    </row>
    <row r="165" spans="1:77" ht="22.5" customHeight="1" x14ac:dyDescent="0.25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7"/>
      <c r="BR165" s="47"/>
      <c r="BS165" s="47"/>
      <c r="BT165" s="47"/>
      <c r="BU165" s="47"/>
      <c r="BV165" s="47"/>
      <c r="BW165" s="47"/>
      <c r="BX165" s="47"/>
      <c r="BY165" s="128"/>
    </row>
    <row r="166" spans="1:77" ht="22.5" customHeight="1" x14ac:dyDescent="0.25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47"/>
      <c r="BK166" s="47"/>
      <c r="BL166" s="47"/>
      <c r="BM166" s="47"/>
      <c r="BN166" s="47"/>
      <c r="BO166" s="47"/>
      <c r="BP166" s="47"/>
      <c r="BQ166" s="47"/>
      <c r="BR166" s="47"/>
      <c r="BS166" s="47"/>
      <c r="BT166" s="47"/>
      <c r="BU166" s="47"/>
      <c r="BV166" s="47"/>
      <c r="BW166" s="47"/>
      <c r="BX166" s="47"/>
      <c r="BY166" s="128"/>
    </row>
    <row r="167" spans="1:77" ht="22.5" customHeight="1" x14ac:dyDescent="0.25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  <c r="BT167" s="47"/>
      <c r="BU167" s="47"/>
      <c r="BV167" s="47"/>
      <c r="BW167" s="47"/>
      <c r="BX167" s="47"/>
      <c r="BY167" s="128"/>
    </row>
    <row r="168" spans="1:77" ht="22.5" customHeight="1" x14ac:dyDescent="0.25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128"/>
    </row>
    <row r="169" spans="1:77" ht="22.5" customHeight="1" x14ac:dyDescent="0.25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  <c r="BT169" s="47"/>
      <c r="BU169" s="47"/>
      <c r="BV169" s="47"/>
      <c r="BW169" s="47"/>
      <c r="BX169" s="47"/>
      <c r="BY169" s="128"/>
    </row>
    <row r="170" spans="1:77" ht="22.5" customHeight="1" x14ac:dyDescent="0.25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  <c r="BT170" s="47"/>
      <c r="BU170" s="47"/>
      <c r="BV170" s="47"/>
      <c r="BW170" s="47"/>
      <c r="BX170" s="47"/>
      <c r="BY170" s="128"/>
    </row>
    <row r="171" spans="1:77" ht="22.5" customHeight="1" x14ac:dyDescent="0.25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  <c r="BT171" s="47"/>
      <c r="BU171" s="47"/>
      <c r="BV171" s="47"/>
      <c r="BW171" s="47"/>
      <c r="BX171" s="47"/>
      <c r="BY171" s="128"/>
    </row>
    <row r="172" spans="1:77" ht="22.5" customHeight="1" x14ac:dyDescent="0.25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47"/>
      <c r="BK172" s="47"/>
      <c r="BL172" s="47"/>
      <c r="BM172" s="47"/>
      <c r="BN172" s="47"/>
      <c r="BO172" s="47"/>
      <c r="BP172" s="47"/>
      <c r="BQ172" s="47"/>
      <c r="BR172" s="47"/>
      <c r="BS172" s="47"/>
      <c r="BT172" s="47"/>
      <c r="BU172" s="47"/>
      <c r="BV172" s="47"/>
      <c r="BW172" s="47"/>
      <c r="BX172" s="47"/>
      <c r="BY172" s="128"/>
    </row>
    <row r="173" spans="1:77" ht="22.5" customHeight="1" x14ac:dyDescent="0.25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47"/>
      <c r="BK173" s="47"/>
      <c r="BL173" s="47"/>
      <c r="BM173" s="47"/>
      <c r="BN173" s="47"/>
      <c r="BO173" s="47"/>
      <c r="BP173" s="47"/>
      <c r="BQ173" s="47"/>
      <c r="BR173" s="47"/>
      <c r="BS173" s="47"/>
      <c r="BT173" s="47"/>
      <c r="BU173" s="47"/>
      <c r="BV173" s="47"/>
      <c r="BW173" s="47"/>
      <c r="BX173" s="47"/>
      <c r="BY173" s="128"/>
    </row>
    <row r="174" spans="1:77" ht="22.5" customHeight="1" x14ac:dyDescent="0.25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  <c r="BT174" s="47"/>
      <c r="BU174" s="47"/>
      <c r="BV174" s="47"/>
      <c r="BW174" s="47"/>
      <c r="BX174" s="47"/>
      <c r="BY174" s="128"/>
    </row>
    <row r="175" spans="1:77" ht="22.5" customHeight="1" x14ac:dyDescent="0.25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128"/>
    </row>
    <row r="176" spans="1:77" ht="22.5" customHeight="1" x14ac:dyDescent="0.25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47"/>
      <c r="BK176" s="47"/>
      <c r="BL176" s="47"/>
      <c r="BM176" s="47"/>
      <c r="BN176" s="47"/>
      <c r="BO176" s="47"/>
      <c r="BP176" s="47"/>
      <c r="BQ176" s="47"/>
      <c r="BR176" s="47"/>
      <c r="BS176" s="47"/>
      <c r="BT176" s="47"/>
      <c r="BU176" s="47"/>
      <c r="BV176" s="47"/>
      <c r="BW176" s="47"/>
      <c r="BX176" s="47"/>
      <c r="BY176" s="128"/>
    </row>
    <row r="177" spans="1:77" ht="22.5" customHeight="1" x14ac:dyDescent="0.25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128"/>
    </row>
    <row r="178" spans="1:77" ht="22.5" customHeight="1" x14ac:dyDescent="0.25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128"/>
    </row>
    <row r="179" spans="1:77" ht="22.5" customHeight="1" x14ac:dyDescent="0.25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128"/>
    </row>
    <row r="180" spans="1:77" ht="22.5" customHeight="1" x14ac:dyDescent="0.25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  <c r="BT180" s="47"/>
      <c r="BU180" s="47"/>
      <c r="BV180" s="47"/>
      <c r="BW180" s="47"/>
      <c r="BX180" s="47"/>
      <c r="BY180" s="128"/>
    </row>
    <row r="181" spans="1:77" ht="22.5" customHeight="1" x14ac:dyDescent="0.25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  <c r="BT181" s="47"/>
      <c r="BU181" s="47"/>
      <c r="BV181" s="47"/>
      <c r="BW181" s="47"/>
      <c r="BX181" s="47"/>
      <c r="BY181" s="128"/>
    </row>
    <row r="182" spans="1:77" ht="22.5" customHeight="1" x14ac:dyDescent="0.25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  <c r="BT182" s="47"/>
      <c r="BU182" s="47"/>
      <c r="BV182" s="47"/>
      <c r="BW182" s="47"/>
      <c r="BX182" s="47"/>
      <c r="BY182" s="128"/>
    </row>
    <row r="183" spans="1:77" ht="22.5" customHeight="1" x14ac:dyDescent="0.25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47"/>
      <c r="BK183" s="47"/>
      <c r="BL183" s="47"/>
      <c r="BM183" s="47"/>
      <c r="BN183" s="47"/>
      <c r="BO183" s="47"/>
      <c r="BP183" s="47"/>
      <c r="BQ183" s="47"/>
      <c r="BR183" s="47"/>
      <c r="BS183" s="47"/>
      <c r="BT183" s="47"/>
      <c r="BU183" s="47"/>
      <c r="BV183" s="47"/>
      <c r="BW183" s="47"/>
      <c r="BX183" s="47"/>
      <c r="BY183" s="128"/>
    </row>
    <row r="184" spans="1:77" ht="22.5" customHeight="1" x14ac:dyDescent="0.25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47"/>
      <c r="BK184" s="47"/>
      <c r="BL184" s="47"/>
      <c r="BM184" s="47"/>
      <c r="BN184" s="47"/>
      <c r="BO184" s="47"/>
      <c r="BP184" s="47"/>
      <c r="BQ184" s="47"/>
      <c r="BR184" s="47"/>
      <c r="BS184" s="47"/>
      <c r="BT184" s="47"/>
      <c r="BU184" s="47"/>
      <c r="BV184" s="47"/>
      <c r="BW184" s="47"/>
      <c r="BX184" s="47"/>
      <c r="BY184" s="128"/>
    </row>
    <row r="185" spans="1:77" ht="22.5" customHeight="1" x14ac:dyDescent="0.25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  <c r="BT185" s="47"/>
      <c r="BU185" s="47"/>
      <c r="BV185" s="47"/>
      <c r="BW185" s="47"/>
      <c r="BX185" s="47"/>
      <c r="BY185" s="128"/>
    </row>
    <row r="186" spans="1:77" ht="22.5" customHeight="1" x14ac:dyDescent="0.25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47"/>
      <c r="BK186" s="47"/>
      <c r="BL186" s="47"/>
      <c r="BM186" s="47"/>
      <c r="BN186" s="47"/>
      <c r="BO186" s="47"/>
      <c r="BP186" s="47"/>
      <c r="BQ186" s="47"/>
      <c r="BR186" s="47"/>
      <c r="BS186" s="47"/>
      <c r="BT186" s="47"/>
      <c r="BU186" s="47"/>
      <c r="BV186" s="47"/>
      <c r="BW186" s="47"/>
      <c r="BX186" s="47"/>
      <c r="BY186" s="128"/>
    </row>
    <row r="187" spans="1:77" ht="22.5" customHeight="1" x14ac:dyDescent="0.25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47"/>
      <c r="BK187" s="47"/>
      <c r="BL187" s="47"/>
      <c r="BM187" s="47"/>
      <c r="BN187" s="47"/>
      <c r="BO187" s="47"/>
      <c r="BP187" s="47"/>
      <c r="BQ187" s="47"/>
      <c r="BR187" s="47"/>
      <c r="BS187" s="47"/>
      <c r="BT187" s="47"/>
      <c r="BU187" s="47"/>
      <c r="BV187" s="47"/>
      <c r="BW187" s="47"/>
      <c r="BX187" s="47"/>
      <c r="BY187" s="128"/>
    </row>
    <row r="188" spans="1:77" ht="22.5" customHeight="1" x14ac:dyDescent="0.25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47"/>
      <c r="BK188" s="47"/>
      <c r="BL188" s="47"/>
      <c r="BM188" s="47"/>
      <c r="BN188" s="47"/>
      <c r="BO188" s="47"/>
      <c r="BP188" s="47"/>
      <c r="BQ188" s="47"/>
      <c r="BR188" s="47"/>
      <c r="BS188" s="47"/>
      <c r="BT188" s="47"/>
      <c r="BU188" s="47"/>
      <c r="BV188" s="47"/>
      <c r="BW188" s="47"/>
      <c r="BX188" s="47"/>
      <c r="BY188" s="128"/>
    </row>
    <row r="189" spans="1:77" ht="22.5" customHeight="1" x14ac:dyDescent="0.25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47"/>
      <c r="BK189" s="47"/>
      <c r="BL189" s="47"/>
      <c r="BM189" s="47"/>
      <c r="BN189" s="47"/>
      <c r="BO189" s="47"/>
      <c r="BP189" s="47"/>
      <c r="BQ189" s="47"/>
      <c r="BR189" s="47"/>
      <c r="BS189" s="47"/>
      <c r="BT189" s="47"/>
      <c r="BU189" s="47"/>
      <c r="BV189" s="47"/>
      <c r="BW189" s="47"/>
      <c r="BX189" s="47"/>
      <c r="BY189" s="128"/>
    </row>
    <row r="190" spans="1:77" ht="22.5" customHeight="1" x14ac:dyDescent="0.25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47"/>
      <c r="BK190" s="47"/>
      <c r="BL190" s="47"/>
      <c r="BM190" s="47"/>
      <c r="BN190" s="47"/>
      <c r="BO190" s="47"/>
      <c r="BP190" s="47"/>
      <c r="BQ190" s="47"/>
      <c r="BR190" s="47"/>
      <c r="BS190" s="47"/>
      <c r="BT190" s="47"/>
      <c r="BU190" s="47"/>
      <c r="BV190" s="47"/>
      <c r="BW190" s="47"/>
      <c r="BX190" s="47"/>
      <c r="BY190" s="128"/>
    </row>
    <row r="191" spans="1:77" ht="22.5" customHeight="1" x14ac:dyDescent="0.25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47"/>
      <c r="BK191" s="47"/>
      <c r="BL191" s="47"/>
      <c r="BM191" s="47"/>
      <c r="BN191" s="47"/>
      <c r="BO191" s="47"/>
      <c r="BP191" s="47"/>
      <c r="BQ191" s="47"/>
      <c r="BR191" s="47"/>
      <c r="BS191" s="47"/>
      <c r="BT191" s="47"/>
      <c r="BU191" s="47"/>
      <c r="BV191" s="47"/>
      <c r="BW191" s="47"/>
      <c r="BX191" s="47"/>
      <c r="BY191" s="128"/>
    </row>
    <row r="192" spans="1:77" ht="22.5" customHeight="1" x14ac:dyDescent="0.25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47"/>
      <c r="BK192" s="47"/>
      <c r="BL192" s="47"/>
      <c r="BM192" s="47"/>
      <c r="BN192" s="47"/>
      <c r="BO192" s="47"/>
      <c r="BP192" s="47"/>
      <c r="BQ192" s="47"/>
      <c r="BR192" s="47"/>
      <c r="BS192" s="47"/>
      <c r="BT192" s="47"/>
      <c r="BU192" s="47"/>
      <c r="BV192" s="47"/>
      <c r="BW192" s="47"/>
      <c r="BX192" s="47"/>
      <c r="BY192" s="128"/>
    </row>
    <row r="193" spans="1:77" ht="22.5" customHeight="1" x14ac:dyDescent="0.25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47"/>
      <c r="BK193" s="47"/>
      <c r="BL193" s="47"/>
      <c r="BM193" s="47"/>
      <c r="BN193" s="47"/>
      <c r="BO193" s="47"/>
      <c r="BP193" s="47"/>
      <c r="BQ193" s="47"/>
      <c r="BR193" s="47"/>
      <c r="BS193" s="47"/>
      <c r="BT193" s="47"/>
      <c r="BU193" s="47"/>
      <c r="BV193" s="47"/>
      <c r="BW193" s="47"/>
      <c r="BX193" s="47"/>
      <c r="BY193" s="128"/>
    </row>
    <row r="194" spans="1:77" ht="22.5" customHeight="1" x14ac:dyDescent="0.25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47"/>
      <c r="BK194" s="47"/>
      <c r="BL194" s="47"/>
      <c r="BM194" s="47"/>
      <c r="BN194" s="47"/>
      <c r="BO194" s="47"/>
      <c r="BP194" s="47"/>
      <c r="BQ194" s="47"/>
      <c r="BR194" s="47"/>
      <c r="BS194" s="47"/>
      <c r="BT194" s="47"/>
      <c r="BU194" s="47"/>
      <c r="BV194" s="47"/>
      <c r="BW194" s="47"/>
      <c r="BX194" s="47"/>
      <c r="BY194" s="128"/>
    </row>
    <row r="195" spans="1:77" ht="22.5" customHeight="1" x14ac:dyDescent="0.25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106"/>
      <c r="BK195" s="106"/>
      <c r="BL195" s="106"/>
      <c r="BM195" s="106"/>
      <c r="BN195" s="106"/>
      <c r="BO195" s="106"/>
      <c r="BP195" s="106"/>
      <c r="BQ195" s="106"/>
      <c r="BR195" s="106"/>
      <c r="BS195" s="106"/>
      <c r="BT195" s="106"/>
      <c r="BU195" s="106"/>
      <c r="BV195" s="106"/>
      <c r="BW195" s="106"/>
      <c r="BX195" s="47"/>
      <c r="BY195" s="128"/>
    </row>
    <row r="196" spans="1:77" ht="22.5" customHeight="1" x14ac:dyDescent="0.25">
      <c r="A196" s="97"/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105"/>
      <c r="BG196" s="105"/>
      <c r="BH196" s="105"/>
      <c r="BI196" s="105"/>
      <c r="BJ196" s="106"/>
      <c r="BK196" s="106"/>
      <c r="BL196" s="106"/>
      <c r="BM196" s="106"/>
      <c r="BN196" s="106"/>
      <c r="BO196" s="106"/>
      <c r="BP196" s="106"/>
      <c r="BQ196" s="106"/>
      <c r="BR196" s="106"/>
      <c r="BS196" s="106"/>
      <c r="BT196" s="106"/>
      <c r="BU196" s="123"/>
      <c r="BV196" s="123"/>
      <c r="BW196" s="123"/>
      <c r="BX196" s="47"/>
      <c r="BY196" s="128"/>
    </row>
    <row r="197" spans="1:77" ht="22.5" customHeight="1" x14ac:dyDescent="0.25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106"/>
      <c r="BG197" s="106"/>
      <c r="BH197" s="106"/>
      <c r="BI197" s="106"/>
      <c r="BJ197" s="106"/>
      <c r="BK197" s="106"/>
      <c r="BL197" s="106"/>
      <c r="BM197" s="106"/>
      <c r="BN197" s="106"/>
      <c r="BO197" s="126"/>
      <c r="BP197" s="126"/>
      <c r="BQ197" s="126"/>
      <c r="BR197" s="126"/>
      <c r="BS197" s="126"/>
      <c r="BT197" s="126"/>
      <c r="BU197" s="123"/>
      <c r="BV197" s="123"/>
      <c r="BW197" s="123"/>
      <c r="BX197" s="47"/>
      <c r="BY197" s="128"/>
    </row>
    <row r="198" spans="1:77" ht="22.5" customHeight="1" x14ac:dyDescent="0.25">
      <c r="A198" s="170"/>
      <c r="B198" s="170"/>
      <c r="C198" s="170"/>
      <c r="D198" s="170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  <c r="R198" s="170"/>
      <c r="S198" s="170"/>
      <c r="T198" s="170"/>
      <c r="U198" s="170"/>
      <c r="V198" s="170"/>
      <c r="W198" s="170"/>
      <c r="X198" s="170"/>
      <c r="Y198" s="170"/>
      <c r="Z198" s="134"/>
      <c r="AA198" s="134"/>
      <c r="AB198" s="134"/>
      <c r="AC198" s="134"/>
      <c r="AD198" s="134"/>
      <c r="AE198" s="6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105"/>
      <c r="BG198" s="126"/>
      <c r="BH198" s="126"/>
      <c r="BI198" s="126"/>
      <c r="BJ198" s="126"/>
      <c r="BK198" s="126"/>
      <c r="BL198" s="126"/>
      <c r="BM198" s="126"/>
      <c r="BN198" s="126"/>
      <c r="BO198" s="126"/>
      <c r="BP198" s="126"/>
      <c r="BQ198" s="127"/>
      <c r="BR198" s="127"/>
      <c r="BS198" s="126"/>
      <c r="BT198" s="126"/>
      <c r="BU198" s="126"/>
      <c r="BV198" s="126"/>
      <c r="BW198" s="106"/>
      <c r="BX198" s="47"/>
      <c r="BY198" s="128"/>
    </row>
    <row r="199" spans="1:77" ht="22.5" customHeight="1" x14ac:dyDescent="0.25">
      <c r="A199" s="170"/>
      <c r="B199" s="170"/>
      <c r="C199" s="170"/>
      <c r="D199" s="170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  <c r="R199" s="170"/>
      <c r="S199" s="170"/>
      <c r="T199" s="170"/>
      <c r="U199" s="170"/>
      <c r="V199" s="170"/>
      <c r="W199" s="170"/>
      <c r="X199" s="170"/>
      <c r="Y199" s="170"/>
      <c r="Z199" s="134"/>
      <c r="AA199" s="134"/>
      <c r="AB199" s="134"/>
      <c r="AC199" s="134"/>
      <c r="AD199" s="134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7"/>
      <c r="BD199" s="7"/>
      <c r="BE199" s="7"/>
      <c r="BF199" s="105"/>
      <c r="BG199" s="126"/>
      <c r="BH199" s="126"/>
      <c r="BI199" s="126"/>
      <c r="BJ199" s="126"/>
      <c r="BK199" s="126"/>
      <c r="BL199" s="126"/>
      <c r="BM199" s="126"/>
      <c r="BN199" s="126"/>
      <c r="BO199" s="126"/>
      <c r="BP199" s="126"/>
      <c r="BQ199" s="127"/>
      <c r="BR199" s="127"/>
      <c r="BS199" s="126"/>
      <c r="BT199" s="126"/>
      <c r="BU199" s="126"/>
      <c r="BV199" s="126"/>
      <c r="BW199" s="106"/>
      <c r="BX199" s="47"/>
      <c r="BY199" s="128"/>
    </row>
    <row r="200" spans="1:77" ht="22.5" customHeight="1" x14ac:dyDescent="0.25">
      <c r="A200" s="170"/>
      <c r="B200" s="170"/>
      <c r="C200" s="170"/>
      <c r="D200" s="170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  <c r="R200" s="170"/>
      <c r="S200" s="170"/>
      <c r="T200" s="170"/>
      <c r="U200" s="170"/>
      <c r="V200" s="170"/>
      <c r="W200" s="170"/>
      <c r="X200" s="170"/>
      <c r="Y200" s="170"/>
      <c r="Z200" s="47"/>
      <c r="AA200" s="134"/>
      <c r="AB200" s="134"/>
      <c r="AC200" s="134"/>
      <c r="AD200" s="134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7"/>
      <c r="BD200" s="7"/>
      <c r="BE200" s="7"/>
      <c r="BF200" s="105"/>
      <c r="BG200" s="124"/>
      <c r="BH200" s="124"/>
      <c r="BI200" s="124"/>
      <c r="BJ200" s="126"/>
      <c r="BK200" s="126"/>
      <c r="BL200" s="126"/>
      <c r="BM200" s="129"/>
      <c r="BN200" s="126"/>
      <c r="BO200" s="126"/>
      <c r="BP200" s="126"/>
      <c r="BQ200" s="126"/>
      <c r="BR200" s="126"/>
      <c r="BS200" s="126"/>
      <c r="BT200" s="126"/>
      <c r="BU200" s="132"/>
      <c r="BV200" s="132"/>
      <c r="BW200" s="106"/>
      <c r="BX200" s="47"/>
      <c r="BY200" s="128"/>
    </row>
    <row r="201" spans="1:77" ht="22.5" customHeight="1" x14ac:dyDescent="0.25">
      <c r="A201" s="134" t="s">
        <v>63</v>
      </c>
      <c r="B201" s="141" t="s">
        <v>338</v>
      </c>
      <c r="C201" s="141" t="s">
        <v>339</v>
      </c>
      <c r="D201" s="141" t="s">
        <v>340</v>
      </c>
      <c r="E201" s="141" t="s">
        <v>341</v>
      </c>
      <c r="F201" s="141" t="s">
        <v>342</v>
      </c>
      <c r="G201" s="141" t="s">
        <v>343</v>
      </c>
      <c r="H201" s="141" t="s">
        <v>344</v>
      </c>
      <c r="I201" s="141" t="s">
        <v>345</v>
      </c>
      <c r="J201" s="141" t="s">
        <v>346</v>
      </c>
      <c r="K201" s="141" t="s">
        <v>347</v>
      </c>
      <c r="L201" s="141" t="s">
        <v>348</v>
      </c>
      <c r="M201" s="141" t="s">
        <v>349</v>
      </c>
      <c r="N201" s="141"/>
      <c r="O201" s="141"/>
      <c r="P201" s="141"/>
      <c r="Q201" s="141"/>
      <c r="R201" s="141"/>
      <c r="S201" s="141"/>
      <c r="T201" s="141"/>
      <c r="U201" s="141"/>
      <c r="V201" s="141"/>
      <c r="W201" s="141"/>
      <c r="X201" s="141"/>
      <c r="Y201" s="141"/>
      <c r="Z201" s="164"/>
      <c r="AA201" s="141"/>
      <c r="AB201" s="141"/>
      <c r="AC201" s="141" t="s">
        <v>64</v>
      </c>
      <c r="AD201" s="141" t="s">
        <v>65</v>
      </c>
      <c r="AE201" s="141" t="s">
        <v>66</v>
      </c>
      <c r="AF201" s="141" t="s">
        <v>67</v>
      </c>
      <c r="AG201" s="141" t="s">
        <v>68</v>
      </c>
      <c r="AH201" s="141" t="s">
        <v>69</v>
      </c>
      <c r="AI201" s="141" t="s">
        <v>70</v>
      </c>
      <c r="AJ201" s="141" t="s">
        <v>71</v>
      </c>
      <c r="AK201" s="141" t="s">
        <v>72</v>
      </c>
      <c r="AL201" s="141" t="s">
        <v>73</v>
      </c>
      <c r="AM201" s="141" t="s">
        <v>74</v>
      </c>
      <c r="AN201" s="141" t="s">
        <v>75</v>
      </c>
      <c r="AO201" s="141" t="s">
        <v>76</v>
      </c>
      <c r="AP201" s="141" t="s">
        <v>77</v>
      </c>
      <c r="AQ201" s="141" t="s">
        <v>78</v>
      </c>
      <c r="AR201" s="141" t="s">
        <v>79</v>
      </c>
      <c r="AS201" s="141" t="s">
        <v>80</v>
      </c>
      <c r="AT201" s="141" t="s">
        <v>81</v>
      </c>
      <c r="AU201" s="141" t="s">
        <v>82</v>
      </c>
      <c r="AV201" s="141" t="s">
        <v>83</v>
      </c>
      <c r="AW201" s="141" t="s">
        <v>84</v>
      </c>
      <c r="AX201" s="141" t="s">
        <v>85</v>
      </c>
      <c r="AY201" s="141" t="s">
        <v>86</v>
      </c>
      <c r="AZ201" s="141" t="s">
        <v>87</v>
      </c>
      <c r="BA201" s="141" t="s">
        <v>88</v>
      </c>
      <c r="BB201" s="141" t="s">
        <v>89</v>
      </c>
      <c r="BC201" s="141" t="s">
        <v>90</v>
      </c>
      <c r="BD201" s="141" t="s">
        <v>91</v>
      </c>
      <c r="BE201" s="141" t="s">
        <v>92</v>
      </c>
      <c r="BF201" s="142" t="s">
        <v>93</v>
      </c>
      <c r="BG201" s="143" t="s">
        <v>94</v>
      </c>
      <c r="BH201" s="143" t="s">
        <v>95</v>
      </c>
      <c r="BI201" s="143" t="s">
        <v>96</v>
      </c>
      <c r="BJ201" s="144" t="str">
        <f>Kurs!B4</f>
        <v>2026M01</v>
      </c>
      <c r="BK201" s="144" t="str">
        <f>Kurs!C4</f>
        <v>2026M02</v>
      </c>
      <c r="BL201" s="144" t="str">
        <f>Kurs!D4</f>
        <v>2026M03</v>
      </c>
      <c r="BM201" s="144" t="str">
        <f>Kurs!E4</f>
        <v>2026M04</v>
      </c>
      <c r="BN201" s="144" t="str">
        <f>Kurs!F4</f>
        <v>2026M05</v>
      </c>
      <c r="BO201" s="144" t="str">
        <f>Kurs!G4</f>
        <v>2026M06</v>
      </c>
      <c r="BP201" s="144" t="str">
        <f>Kurs!H4</f>
        <v>2026M07</v>
      </c>
      <c r="BQ201" s="144" t="str">
        <f>Kurs!I4</f>
        <v>2026M08</v>
      </c>
      <c r="BR201" s="144" t="str">
        <f>Kurs!J4</f>
        <v>2026M09</v>
      </c>
      <c r="BS201" s="144" t="str">
        <f>Kurs!K4</f>
        <v>2026M10</v>
      </c>
      <c r="BT201" s="144" t="str">
        <f>Kurs!L4</f>
        <v>2026M11</v>
      </c>
      <c r="BU201" s="144" t="str">
        <f>Kurs!M4</f>
        <v>2026M12</v>
      </c>
      <c r="BV201" s="130"/>
      <c r="BW201" s="130"/>
      <c r="BX201" s="47"/>
      <c r="BY201" s="128"/>
    </row>
    <row r="202" spans="1:77" ht="22.5" customHeight="1" x14ac:dyDescent="0.25">
      <c r="A202" s="171" t="s">
        <v>97</v>
      </c>
      <c r="B202" s="145">
        <f>Kurs!B5</f>
        <v>747</v>
      </c>
      <c r="C202" s="145">
        <f>Kurs!C5</f>
        <v>747</v>
      </c>
      <c r="D202" s="145">
        <f>Kurs!D5</f>
        <v>747</v>
      </c>
      <c r="E202" s="145">
        <f>Kurs!E5</f>
        <v>747</v>
      </c>
      <c r="F202" s="145">
        <f>Kurs!F5</f>
        <v>0</v>
      </c>
      <c r="G202" s="145">
        <f>Kurs!G5</f>
        <v>0</v>
      </c>
      <c r="H202" s="145">
        <f>Kurs!H5</f>
        <v>0</v>
      </c>
      <c r="I202" s="145">
        <f>Kurs!I5</f>
        <v>0</v>
      </c>
      <c r="J202" s="145">
        <f>Kurs!J5</f>
        <v>0</v>
      </c>
      <c r="K202" s="145">
        <f>Kurs!K5</f>
        <v>0</v>
      </c>
      <c r="L202" s="145">
        <f>Kurs!L5</f>
        <v>0</v>
      </c>
      <c r="M202" s="145">
        <f>Kurs!M5</f>
        <v>0</v>
      </c>
      <c r="N202" s="145"/>
      <c r="O202" s="145"/>
      <c r="P202" s="145"/>
      <c r="Q202" s="145"/>
      <c r="R202" s="145"/>
      <c r="S202" s="145"/>
      <c r="T202" s="145"/>
      <c r="U202" s="145"/>
      <c r="V202" s="145"/>
      <c r="W202" s="145"/>
      <c r="X202" s="145"/>
      <c r="Y202" s="145"/>
      <c r="Z202" s="176"/>
      <c r="AA202" s="145"/>
      <c r="AB202" s="145"/>
      <c r="AC202" s="141">
        <v>745.74109999999996</v>
      </c>
      <c r="AD202" s="141">
        <v>745.66189999999995</v>
      </c>
      <c r="AE202" s="141">
        <v>745.81370000000004</v>
      </c>
      <c r="AF202" s="141">
        <v>745.59810000000004</v>
      </c>
      <c r="AG202" s="141">
        <v>744.9769</v>
      </c>
      <c r="AH202" s="141">
        <v>744.6241</v>
      </c>
      <c r="AI202" s="141">
        <v>744.4171</v>
      </c>
      <c r="AJ202" s="141">
        <v>744.12090000000001</v>
      </c>
      <c r="AK202" s="141">
        <v>743.40719999999999</v>
      </c>
      <c r="AL202" s="141">
        <v>743.53089999999997</v>
      </c>
      <c r="AM202" s="141">
        <v>743.41470000000004</v>
      </c>
      <c r="AN202" s="141">
        <v>743.54049999999995</v>
      </c>
      <c r="AO202" s="141">
        <v>743.92610000000002</v>
      </c>
      <c r="AP202" s="141">
        <v>743.37480000000005</v>
      </c>
      <c r="AQ202" s="141">
        <v>743.25900000000001</v>
      </c>
      <c r="AR202" s="141">
        <v>743.83770000000004</v>
      </c>
      <c r="AS202" s="141">
        <v>744.54390000000001</v>
      </c>
      <c r="AT202" s="141">
        <v>745.3895</v>
      </c>
      <c r="AU202" s="141">
        <v>745.82039999999995</v>
      </c>
      <c r="AV202" s="141">
        <v>745.86500000000001</v>
      </c>
      <c r="AW202" s="141">
        <v>746.03060000000005</v>
      </c>
      <c r="AX202" s="141">
        <v>746.14269999999999</v>
      </c>
      <c r="AY202" s="141">
        <v>745.98099999999999</v>
      </c>
      <c r="AZ202" s="141">
        <v>745.53160000000003</v>
      </c>
      <c r="BA202" s="141">
        <v>745.53</v>
      </c>
      <c r="BB202" s="141">
        <v>745.36900000000003</v>
      </c>
      <c r="BC202" s="141">
        <v>745.88</v>
      </c>
      <c r="BD202" s="141">
        <v>745.79259999999999</v>
      </c>
      <c r="BE202" s="141">
        <v>745.8</v>
      </c>
      <c r="BF202" s="142">
        <v>745.79380000000003</v>
      </c>
      <c r="BG202" s="143">
        <v>745.91780000000006</v>
      </c>
      <c r="BH202" s="143">
        <v>745.86569999999995</v>
      </c>
      <c r="BI202" s="143">
        <v>746.02829999999994</v>
      </c>
      <c r="BJ202" s="146">
        <f>Kurs!B5</f>
        <v>747</v>
      </c>
      <c r="BK202" s="146">
        <f>Kurs!C5</f>
        <v>747</v>
      </c>
      <c r="BL202" s="146">
        <f>Kurs!D5</f>
        <v>747</v>
      </c>
      <c r="BM202" s="146">
        <f>Kurs!E5</f>
        <v>747</v>
      </c>
      <c r="BN202" s="146">
        <f>Kurs!F5</f>
        <v>0</v>
      </c>
      <c r="BO202" s="146">
        <f>Kurs!G5</f>
        <v>0</v>
      </c>
      <c r="BP202" s="146">
        <f>Kurs!H5</f>
        <v>0</v>
      </c>
      <c r="BQ202" s="146">
        <f>Kurs!I5</f>
        <v>0</v>
      </c>
      <c r="BR202" s="146">
        <f>Kurs!J5</f>
        <v>0</v>
      </c>
      <c r="BS202" s="146">
        <f>Kurs!K5</f>
        <v>0</v>
      </c>
      <c r="BT202" s="146">
        <f>Kurs!L5</f>
        <v>0</v>
      </c>
      <c r="BU202" s="146">
        <f>Kurs!M5</f>
        <v>0</v>
      </c>
      <c r="BV202" s="131"/>
      <c r="BW202" s="131"/>
      <c r="BX202" s="47"/>
      <c r="BY202" s="128"/>
    </row>
    <row r="203" spans="1:77" ht="22.5" customHeight="1" x14ac:dyDescent="0.25">
      <c r="A203" s="171" t="s">
        <v>59</v>
      </c>
      <c r="B203" s="145">
        <f>Kurs!B6</f>
        <v>636.5</v>
      </c>
      <c r="C203" s="145">
        <f>Kurs!C6</f>
        <v>637</v>
      </c>
      <c r="D203" s="145">
        <f>Kurs!D6</f>
        <v>632</v>
      </c>
      <c r="E203" s="145">
        <f>Kurs!E6</f>
        <v>638</v>
      </c>
      <c r="F203" s="145">
        <f>Kurs!F6</f>
        <v>0</v>
      </c>
      <c r="G203" s="145">
        <f>Kurs!G6</f>
        <v>0</v>
      </c>
      <c r="H203" s="145">
        <f>Kurs!H6</f>
        <v>0</v>
      </c>
      <c r="I203" s="145">
        <f>Kurs!I6</f>
        <v>0</v>
      </c>
      <c r="J203" s="145">
        <f>Kurs!J6</f>
        <v>0</v>
      </c>
      <c r="K203" s="145">
        <f>Kurs!K6</f>
        <v>0</v>
      </c>
      <c r="L203" s="145">
        <f>Kurs!L6</f>
        <v>0</v>
      </c>
      <c r="M203" s="145">
        <f>Kurs!M6</f>
        <v>0</v>
      </c>
      <c r="N203" s="145"/>
      <c r="O203" s="145"/>
      <c r="P203" s="145"/>
      <c r="Q203" s="145"/>
      <c r="R203" s="145"/>
      <c r="S203" s="145"/>
      <c r="T203" s="145"/>
      <c r="U203" s="145"/>
      <c r="V203" s="145"/>
      <c r="W203" s="145"/>
      <c r="X203" s="145"/>
      <c r="Y203" s="145"/>
      <c r="Z203" s="176"/>
      <c r="AA203" s="145"/>
      <c r="AB203" s="145"/>
      <c r="AC203" s="141">
        <v>516.75450000000001</v>
      </c>
      <c r="AD203" s="141">
        <v>519.64570000000003</v>
      </c>
      <c r="AE203" s="141">
        <v>518.66690000000006</v>
      </c>
      <c r="AF203" s="141">
        <v>522.76379999999995</v>
      </c>
      <c r="AG203" s="147">
        <v>519.41999999999996</v>
      </c>
      <c r="AH203" s="141">
        <v>540.93460000000005</v>
      </c>
      <c r="AI203" s="141">
        <v>543.31479999999999</v>
      </c>
      <c r="AJ203" s="141">
        <v>549.01319999999998</v>
      </c>
      <c r="AK203" s="141">
        <v>564.20190000000002</v>
      </c>
      <c r="AL203" s="141">
        <v>576.2405</v>
      </c>
      <c r="AM203" s="141">
        <v>562.21619999999996</v>
      </c>
      <c r="AN203" s="141">
        <v>563.27089999999998</v>
      </c>
      <c r="AO203" s="141">
        <v>565.01220000000001</v>
      </c>
      <c r="AP203" s="141">
        <v>580.20579999999995</v>
      </c>
      <c r="AQ203" s="141">
        <v>593.15750000000003</v>
      </c>
      <c r="AR203" s="141">
        <v>605.39089999999999</v>
      </c>
      <c r="AS203" s="141">
        <v>600.48689999999999</v>
      </c>
      <c r="AT203" s="141">
        <v>579.90549999999996</v>
      </c>
      <c r="AU203" s="141">
        <v>574.86609999999996</v>
      </c>
      <c r="AV203" s="141">
        <v>581.48180000000002</v>
      </c>
      <c r="AW203" s="141">
        <v>569.12879999999996</v>
      </c>
      <c r="AX203" s="141">
        <v>561.58950000000004</v>
      </c>
      <c r="AY203" s="141">
        <v>558.48699999999997</v>
      </c>
      <c r="AZ203" s="141">
        <v>574.74480000000005</v>
      </c>
      <c r="BA203" s="141">
        <v>572.31100000000004</v>
      </c>
      <c r="BB203" s="141">
        <v>573.73299999999995</v>
      </c>
      <c r="BC203" s="141">
        <v>570.24</v>
      </c>
      <c r="BD203" s="141">
        <v>570.24</v>
      </c>
      <c r="BE203" s="141">
        <v>560.35910000000001</v>
      </c>
      <c r="BF203" s="142">
        <v>558.79759999999999</v>
      </c>
      <c r="BG203" s="143">
        <v>547.09090000000003</v>
      </c>
      <c r="BH203" s="143">
        <v>552.79669999999999</v>
      </c>
      <c r="BI203" s="143">
        <v>544.57060000000001</v>
      </c>
      <c r="BJ203" s="146">
        <f>Kurs!B6</f>
        <v>636.5</v>
      </c>
      <c r="BK203" s="146">
        <f>Kurs!C6</f>
        <v>637</v>
      </c>
      <c r="BL203" s="146">
        <f>Kurs!D6</f>
        <v>632</v>
      </c>
      <c r="BM203" s="146">
        <f>Kurs!E6</f>
        <v>638</v>
      </c>
      <c r="BN203" s="146">
        <f>Kurs!F6</f>
        <v>0</v>
      </c>
      <c r="BO203" s="146">
        <f>Kurs!G6</f>
        <v>0</v>
      </c>
      <c r="BP203" s="146">
        <f>Kurs!H6</f>
        <v>0</v>
      </c>
      <c r="BQ203" s="146">
        <f>Kurs!I6</f>
        <v>0</v>
      </c>
      <c r="BR203" s="146">
        <f>Kurs!J6</f>
        <v>0</v>
      </c>
      <c r="BS203" s="146">
        <f>Kurs!K6</f>
        <v>0</v>
      </c>
      <c r="BT203" s="146">
        <f>Kurs!L6</f>
        <v>0</v>
      </c>
      <c r="BU203" s="146">
        <f>Kurs!M6</f>
        <v>0</v>
      </c>
      <c r="BV203" s="131"/>
      <c r="BW203" s="131"/>
      <c r="BX203" s="47"/>
      <c r="BY203" s="128"/>
    </row>
    <row r="204" spans="1:77" ht="22.5" customHeight="1" x14ac:dyDescent="0.25">
      <c r="A204" s="171" t="s">
        <v>337</v>
      </c>
      <c r="B204" s="145">
        <f>Kurs!B7</f>
        <v>462</v>
      </c>
      <c r="C204" s="145">
        <f>Kurs!C7</f>
        <v>463</v>
      </c>
      <c r="D204" s="145">
        <f>Kurs!D7</f>
        <v>471</v>
      </c>
      <c r="E204" s="145">
        <f>Kurs!E7</f>
        <v>464</v>
      </c>
      <c r="F204" s="145">
        <f>Kurs!F7</f>
        <v>0</v>
      </c>
      <c r="G204" s="145">
        <f>Kurs!G7</f>
        <v>0</v>
      </c>
      <c r="H204" s="145">
        <f>Kurs!H7</f>
        <v>0</v>
      </c>
      <c r="I204" s="145">
        <f>Kurs!I7</f>
        <v>0</v>
      </c>
      <c r="J204" s="145">
        <f>Kurs!J7</f>
        <v>0</v>
      </c>
      <c r="K204" s="145">
        <f>Kurs!K7</f>
        <v>0</v>
      </c>
      <c r="L204" s="145">
        <f>Kurs!L7</f>
        <v>0</v>
      </c>
      <c r="M204" s="145">
        <f>Kurs!M7</f>
        <v>0</v>
      </c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  <c r="Z204" s="176"/>
      <c r="AA204" s="145"/>
      <c r="AB204" s="145"/>
      <c r="AC204" s="141"/>
      <c r="AD204" s="141"/>
      <c r="AE204" s="141"/>
      <c r="AF204" s="141"/>
      <c r="AG204" s="147"/>
      <c r="AH204" s="141"/>
      <c r="AI204" s="141"/>
      <c r="AJ204" s="141"/>
      <c r="AK204" s="141"/>
      <c r="AL204" s="141"/>
      <c r="AM204" s="141"/>
      <c r="AN204" s="141"/>
      <c r="AO204" s="141"/>
      <c r="AP204" s="141"/>
      <c r="AQ204" s="141"/>
      <c r="AR204" s="141"/>
      <c r="AS204" s="141"/>
      <c r="AT204" s="141"/>
      <c r="AU204" s="141"/>
      <c r="AV204" s="141"/>
      <c r="AW204" s="141"/>
      <c r="AX204" s="141"/>
      <c r="AY204" s="141"/>
      <c r="AZ204" s="141"/>
      <c r="BA204" s="141"/>
      <c r="BB204" s="141"/>
      <c r="BC204" s="141"/>
      <c r="BD204" s="141"/>
      <c r="BE204" s="141"/>
      <c r="BF204" s="142"/>
      <c r="BG204" s="143"/>
      <c r="BH204" s="143"/>
      <c r="BI204" s="143"/>
      <c r="BJ204" s="146"/>
      <c r="BK204" s="146"/>
      <c r="BL204" s="146"/>
      <c r="BM204" s="146"/>
      <c r="BN204" s="146"/>
      <c r="BO204" s="146"/>
      <c r="BP204" s="146"/>
      <c r="BQ204" s="146"/>
      <c r="BR204" s="146"/>
      <c r="BS204" s="146"/>
      <c r="BT204" s="146"/>
      <c r="BU204" s="146"/>
      <c r="BV204" s="131"/>
      <c r="BW204" s="131"/>
      <c r="BX204" s="47"/>
      <c r="BY204" s="128"/>
    </row>
    <row r="205" spans="1:77" ht="22.5" customHeight="1" x14ac:dyDescent="0.25">
      <c r="A205" s="171" t="s">
        <v>62</v>
      </c>
      <c r="B205" s="145">
        <f>Kurs!B8</f>
        <v>100</v>
      </c>
      <c r="C205" s="145">
        <f>Kurs!C8</f>
        <v>100</v>
      </c>
      <c r="D205" s="145">
        <f>Kurs!D8</f>
        <v>100</v>
      </c>
      <c r="E205" s="145">
        <f>Kurs!E8</f>
        <v>100</v>
      </c>
      <c r="F205" s="145">
        <f>Kurs!F8</f>
        <v>100</v>
      </c>
      <c r="G205" s="145">
        <f>Kurs!G8</f>
        <v>100</v>
      </c>
      <c r="H205" s="145">
        <f>Kurs!H8</f>
        <v>100</v>
      </c>
      <c r="I205" s="145">
        <f>Kurs!I8</f>
        <v>100</v>
      </c>
      <c r="J205" s="145">
        <f>Kurs!J8</f>
        <v>100</v>
      </c>
      <c r="K205" s="145">
        <f>Kurs!K8</f>
        <v>100</v>
      </c>
      <c r="L205" s="145">
        <f>Kurs!L8</f>
        <v>100</v>
      </c>
      <c r="M205" s="145">
        <f>Kurs!M8</f>
        <v>100</v>
      </c>
      <c r="N205" s="145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76"/>
      <c r="AA205" s="145"/>
      <c r="AB205" s="145"/>
      <c r="AC205" s="145">
        <v>100</v>
      </c>
      <c r="AD205" s="145">
        <v>100</v>
      </c>
      <c r="AE205" s="145">
        <v>100</v>
      </c>
      <c r="AF205" s="145">
        <v>100</v>
      </c>
      <c r="AG205" s="145">
        <v>100</v>
      </c>
      <c r="AH205" s="145">
        <v>100</v>
      </c>
      <c r="AI205" s="145">
        <v>100</v>
      </c>
      <c r="AJ205" s="145">
        <v>100</v>
      </c>
      <c r="AK205" s="145">
        <v>100</v>
      </c>
      <c r="AL205" s="145">
        <v>100</v>
      </c>
      <c r="AM205" s="145">
        <v>100</v>
      </c>
      <c r="AN205" s="145">
        <v>100</v>
      </c>
      <c r="AO205" s="145">
        <v>100</v>
      </c>
      <c r="AP205" s="145">
        <v>100</v>
      </c>
      <c r="AQ205" s="145">
        <v>100</v>
      </c>
      <c r="AR205" s="145">
        <v>100</v>
      </c>
      <c r="AS205" s="145">
        <v>100</v>
      </c>
      <c r="AT205" s="145">
        <v>100</v>
      </c>
      <c r="AU205" s="145">
        <v>100</v>
      </c>
      <c r="AV205" s="145">
        <v>100</v>
      </c>
      <c r="AW205" s="145">
        <v>100</v>
      </c>
      <c r="AX205" s="145">
        <v>100</v>
      </c>
      <c r="AY205" s="145">
        <v>100</v>
      </c>
      <c r="AZ205" s="145">
        <v>100</v>
      </c>
      <c r="BA205" s="145">
        <v>100</v>
      </c>
      <c r="BB205" s="145">
        <v>100</v>
      </c>
      <c r="BC205" s="145">
        <v>100</v>
      </c>
      <c r="BD205" s="145">
        <v>100</v>
      </c>
      <c r="BE205" s="145">
        <v>100</v>
      </c>
      <c r="BF205" s="133">
        <v>100</v>
      </c>
      <c r="BG205" s="125">
        <v>100</v>
      </c>
      <c r="BH205" s="125">
        <v>100</v>
      </c>
      <c r="BI205" s="125">
        <v>100</v>
      </c>
      <c r="BJ205" s="125">
        <f>Kurs!B8</f>
        <v>100</v>
      </c>
      <c r="BK205" s="125">
        <f>Kurs!C8</f>
        <v>100</v>
      </c>
      <c r="BL205" s="125">
        <f>Kurs!D8</f>
        <v>100</v>
      </c>
      <c r="BM205" s="125">
        <f>Kurs!E8</f>
        <v>100</v>
      </c>
      <c r="BN205" s="125">
        <f>Kurs!F8</f>
        <v>100</v>
      </c>
      <c r="BO205" s="125">
        <f>Kurs!G8</f>
        <v>100</v>
      </c>
      <c r="BP205" s="125">
        <f>Kurs!H8</f>
        <v>100</v>
      </c>
      <c r="BQ205" s="125">
        <f>Kurs!I8</f>
        <v>100</v>
      </c>
      <c r="BR205" s="125">
        <f>Kurs!J8</f>
        <v>100</v>
      </c>
      <c r="BS205" s="125">
        <f>Kurs!K8</f>
        <v>100</v>
      </c>
      <c r="BT205" s="125">
        <f>Kurs!L8</f>
        <v>100</v>
      </c>
      <c r="BU205" s="125">
        <f>Kurs!M8</f>
        <v>100</v>
      </c>
      <c r="BV205" s="125"/>
      <c r="BW205" s="133"/>
      <c r="BX205" s="47"/>
      <c r="BY205" s="129"/>
    </row>
    <row r="206" spans="1:77" ht="22.5" customHeight="1" x14ac:dyDescent="0.25">
      <c r="A206" s="171"/>
      <c r="B206" s="141"/>
      <c r="C206" s="141"/>
      <c r="D206" s="134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  <c r="R206" s="141"/>
      <c r="S206" s="141"/>
      <c r="T206" s="141"/>
      <c r="U206" s="141"/>
      <c r="V206" s="141"/>
      <c r="W206" s="141"/>
      <c r="X206" s="141"/>
      <c r="Y206" s="141"/>
      <c r="Z206" s="164"/>
      <c r="AA206" s="141"/>
      <c r="AB206" s="141"/>
      <c r="AC206" s="148"/>
      <c r="AD206" s="148"/>
      <c r="AE206" s="148"/>
      <c r="AF206" s="148"/>
      <c r="AG206" s="148"/>
      <c r="AH206" s="148"/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34"/>
      <c r="AS206" s="134"/>
      <c r="AT206" s="134"/>
      <c r="AU206" s="134"/>
      <c r="AV206" s="134"/>
      <c r="AW206" s="134"/>
      <c r="AX206" s="134"/>
      <c r="AY206" s="134"/>
      <c r="AZ206" s="134"/>
      <c r="BA206" s="134"/>
      <c r="BB206" s="134"/>
      <c r="BC206" s="134"/>
      <c r="BD206" s="134"/>
      <c r="BE206" s="134"/>
      <c r="BF206" s="149"/>
      <c r="BG206" s="124"/>
      <c r="BH206" s="124"/>
      <c r="BI206" s="124"/>
      <c r="BJ206" s="124"/>
      <c r="BK206" s="124"/>
      <c r="BL206" s="124"/>
      <c r="BM206" s="124"/>
      <c r="BN206" s="124"/>
      <c r="BO206" s="124"/>
      <c r="BP206" s="124"/>
      <c r="BQ206" s="124"/>
      <c r="BR206" s="124"/>
      <c r="BS206" s="124"/>
      <c r="BT206" s="124"/>
      <c r="BU206" s="124"/>
      <c r="BV206" s="124"/>
      <c r="BW206" s="134"/>
      <c r="BX206" s="47"/>
      <c r="BY206" s="128"/>
    </row>
    <row r="207" spans="1:77" ht="22.5" customHeight="1" x14ac:dyDescent="0.25">
      <c r="A207" s="134" t="s">
        <v>30</v>
      </c>
      <c r="B207" s="134">
        <v>0</v>
      </c>
      <c r="C207" s="134" t="s">
        <v>30</v>
      </c>
      <c r="D207" s="134" t="s">
        <v>55</v>
      </c>
      <c r="E207" s="141">
        <v>1900</v>
      </c>
      <c r="F207" s="134"/>
      <c r="G207" s="134"/>
      <c r="H207" s="134"/>
      <c r="I207" s="134"/>
      <c r="J207" s="141" t="s">
        <v>98</v>
      </c>
      <c r="K207" s="134">
        <f>IF(OR(MOD(F4,400)=0,AND(MOD(F4,4)= 0, MOD(F4,100)&lt;&gt;0)),366,365)</f>
        <v>365</v>
      </c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64"/>
      <c r="AA207" s="141"/>
      <c r="AB207" s="141"/>
      <c r="AC207" s="148"/>
      <c r="AD207" s="148"/>
      <c r="AE207" s="148"/>
      <c r="AF207" s="148"/>
      <c r="AG207" s="148"/>
      <c r="AH207" s="148"/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34"/>
      <c r="AS207" s="134"/>
      <c r="AT207" s="134"/>
      <c r="AU207" s="134"/>
      <c r="AV207" s="134"/>
      <c r="AW207" s="134"/>
      <c r="AX207" s="134"/>
      <c r="AY207" s="134"/>
      <c r="AZ207" s="134"/>
      <c r="BA207" s="134"/>
      <c r="BB207" s="134"/>
      <c r="BC207" s="134"/>
      <c r="BD207" s="134"/>
      <c r="BE207" s="134"/>
      <c r="BF207" s="149"/>
      <c r="BG207" s="124"/>
      <c r="BH207" s="124"/>
      <c r="BI207" s="124"/>
      <c r="BJ207" s="124"/>
      <c r="BK207" s="124"/>
      <c r="BL207" s="124"/>
      <c r="BM207" s="124"/>
      <c r="BN207" s="124"/>
      <c r="BO207" s="124"/>
      <c r="BP207" s="124"/>
      <c r="BQ207" s="124"/>
      <c r="BR207" s="124"/>
      <c r="BS207" s="124"/>
      <c r="BT207" s="124"/>
      <c r="BU207" s="124"/>
      <c r="BV207" s="126"/>
      <c r="BW207" s="47"/>
      <c r="BX207" s="47"/>
      <c r="BY207" s="128"/>
    </row>
    <row r="208" spans="1:77" ht="22.5" customHeight="1" x14ac:dyDescent="0.25">
      <c r="A208" s="134" t="s">
        <v>9</v>
      </c>
      <c r="B208" s="134">
        <v>1</v>
      </c>
      <c r="C208" s="134">
        <v>1</v>
      </c>
      <c r="D208" s="171" t="s">
        <v>99</v>
      </c>
      <c r="E208" s="134">
        <v>1901</v>
      </c>
      <c r="F208" s="134"/>
      <c r="G208" s="134" t="s">
        <v>100</v>
      </c>
      <c r="H208" s="173" t="e">
        <f>VLOOKUP(Allowance!A10,Allowance!A10:J15,Kurs!$A$1-2020,FALSE)</f>
        <v>#N/A</v>
      </c>
      <c r="I208" s="134" t="s">
        <v>101</v>
      </c>
      <c r="J208" s="134"/>
      <c r="K208" s="134" t="s">
        <v>102</v>
      </c>
      <c r="L208" s="172" t="s">
        <v>103</v>
      </c>
      <c r="M208" s="141"/>
      <c r="N208" s="141"/>
      <c r="O208" s="141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64"/>
      <c r="AA208" s="141"/>
      <c r="AB208" s="141"/>
      <c r="AC208" s="148"/>
      <c r="AD208" s="148"/>
      <c r="AE208" s="148"/>
      <c r="AF208" s="148"/>
      <c r="AG208" s="148"/>
      <c r="AH208" s="148"/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34"/>
      <c r="AS208" s="134"/>
      <c r="AT208" s="134"/>
      <c r="AU208" s="134"/>
      <c r="AV208" s="134"/>
      <c r="AW208" s="134"/>
      <c r="AX208" s="134"/>
      <c r="AY208" s="134"/>
      <c r="AZ208" s="134"/>
      <c r="BA208" s="134"/>
      <c r="BB208" s="134"/>
      <c r="BC208" s="134"/>
      <c r="BD208" s="134"/>
      <c r="BE208" s="134"/>
      <c r="BF208" s="149"/>
      <c r="BG208" s="124"/>
      <c r="BH208" s="124"/>
      <c r="BI208" s="124"/>
      <c r="BJ208" s="124"/>
      <c r="BK208" s="124"/>
      <c r="BL208" s="124"/>
      <c r="BM208" s="124"/>
      <c r="BN208" s="124"/>
      <c r="BO208" s="124"/>
      <c r="BP208" s="124"/>
      <c r="BQ208" s="150"/>
      <c r="BR208" s="151"/>
      <c r="BS208" s="151"/>
      <c r="BT208" s="151"/>
      <c r="BU208" s="124"/>
      <c r="BV208" s="126"/>
      <c r="BW208" s="47"/>
      <c r="BX208" s="47"/>
      <c r="BY208" s="128"/>
    </row>
    <row r="209" spans="1:77" ht="22.5" customHeight="1" x14ac:dyDescent="0.25">
      <c r="A209" s="134" t="s">
        <v>32</v>
      </c>
      <c r="B209" s="134">
        <v>2</v>
      </c>
      <c r="C209" s="134">
        <v>2</v>
      </c>
      <c r="D209" s="134" t="s">
        <v>104</v>
      </c>
      <c r="E209" s="141">
        <v>1902</v>
      </c>
      <c r="F209" s="134"/>
      <c r="G209" s="134" t="s">
        <v>105</v>
      </c>
      <c r="H209" s="173" t="e">
        <f>VLOOKUP(Allowance!A11,Allowance!A11:J16,Kurs!$A$1-2020,FALSE)</f>
        <v>#N/A</v>
      </c>
      <c r="I209" s="134" t="s">
        <v>106</v>
      </c>
      <c r="J209" s="134"/>
      <c r="K209" s="134" t="s">
        <v>106</v>
      </c>
      <c r="L209" s="172" t="s">
        <v>107</v>
      </c>
      <c r="M209" s="141"/>
      <c r="N209" s="141">
        <v>2010</v>
      </c>
      <c r="O209" s="141">
        <v>2011</v>
      </c>
      <c r="P209" s="141">
        <v>2012</v>
      </c>
      <c r="Q209" s="141">
        <v>2013</v>
      </c>
      <c r="R209" s="141">
        <v>2014</v>
      </c>
      <c r="S209" s="141">
        <v>2015</v>
      </c>
      <c r="T209" s="141">
        <v>2016</v>
      </c>
      <c r="U209" s="141">
        <v>2017</v>
      </c>
      <c r="V209" s="141"/>
      <c r="W209" s="141"/>
      <c r="X209" s="141"/>
      <c r="Y209" s="141"/>
      <c r="Z209" s="164"/>
      <c r="AA209" s="141"/>
      <c r="AB209" s="141"/>
      <c r="AC209" s="148"/>
      <c r="AD209" s="148"/>
      <c r="AE209" s="148"/>
      <c r="AF209" s="148"/>
      <c r="AG209" s="148"/>
      <c r="AH209" s="148"/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34"/>
      <c r="AS209" s="134"/>
      <c r="AT209" s="134"/>
      <c r="AU209" s="134"/>
      <c r="AV209" s="134"/>
      <c r="AW209" s="134"/>
      <c r="AX209" s="134"/>
      <c r="AY209" s="134"/>
      <c r="AZ209" s="134"/>
      <c r="BA209" s="134"/>
      <c r="BB209" s="134"/>
      <c r="BC209" s="134"/>
      <c r="BD209" s="134"/>
      <c r="BE209" s="134"/>
      <c r="BF209" s="149"/>
      <c r="BG209" s="124"/>
      <c r="BH209" s="124"/>
      <c r="BI209" s="124"/>
      <c r="BJ209" s="124"/>
      <c r="BK209" s="124"/>
      <c r="BL209" s="124"/>
      <c r="BM209" s="124"/>
      <c r="BN209" s="124"/>
      <c r="BO209" s="124"/>
      <c r="BP209" s="124"/>
      <c r="BQ209" s="150"/>
      <c r="BR209" s="151"/>
      <c r="BS209" s="151"/>
      <c r="BT209" s="151"/>
      <c r="BU209" s="124"/>
      <c r="BV209" s="126"/>
      <c r="BW209" s="47"/>
      <c r="BX209" s="47"/>
      <c r="BY209" s="128"/>
    </row>
    <row r="210" spans="1:77" ht="22.5" customHeight="1" x14ac:dyDescent="0.25">
      <c r="A210" s="134" t="s">
        <v>33</v>
      </c>
      <c r="B210" s="134">
        <v>3</v>
      </c>
      <c r="C210" s="134">
        <v>3</v>
      </c>
      <c r="D210" s="171" t="s">
        <v>108</v>
      </c>
      <c r="E210" s="134">
        <v>1903</v>
      </c>
      <c r="F210" s="134"/>
      <c r="G210" s="134" t="s">
        <v>61</v>
      </c>
      <c r="H210" s="173">
        <f>VLOOKUP(Allowance!A12,Allowance!A12:J17,Kurs!$A$1-2020,FALSE)</f>
        <v>0</v>
      </c>
      <c r="I210" s="174">
        <v>0</v>
      </c>
      <c r="J210" s="173">
        <f>+H210</f>
        <v>0</v>
      </c>
      <c r="K210" s="174">
        <f>ABS(+J210/K207)</f>
        <v>0</v>
      </c>
      <c r="L210" s="172" t="s">
        <v>109</v>
      </c>
      <c r="M210" s="134" t="s">
        <v>100</v>
      </c>
      <c r="N210" s="173">
        <v>48000</v>
      </c>
      <c r="O210" s="173">
        <v>48000</v>
      </c>
      <c r="P210" s="173">
        <v>48000</v>
      </c>
      <c r="Q210" s="175">
        <v>48000</v>
      </c>
      <c r="R210" s="141">
        <v>48000</v>
      </c>
      <c r="S210" s="141" t="s">
        <v>110</v>
      </c>
      <c r="T210" s="141" t="s">
        <v>110</v>
      </c>
      <c r="U210" s="141" t="s">
        <v>110</v>
      </c>
      <c r="V210" s="141"/>
      <c r="W210" s="141"/>
      <c r="X210" s="141"/>
      <c r="Y210" s="141"/>
      <c r="Z210" s="164"/>
      <c r="AA210" s="141"/>
      <c r="AB210" s="141"/>
      <c r="AC210" s="148"/>
      <c r="AD210" s="148"/>
      <c r="AE210" s="148"/>
      <c r="AF210" s="148"/>
      <c r="AG210" s="148"/>
      <c r="AH210" s="148"/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34"/>
      <c r="AS210" s="134"/>
      <c r="AT210" s="134"/>
      <c r="AU210" s="134"/>
      <c r="AV210" s="134"/>
      <c r="AW210" s="134"/>
      <c r="AX210" s="134"/>
      <c r="AY210" s="134"/>
      <c r="AZ210" s="134"/>
      <c r="BA210" s="134"/>
      <c r="BB210" s="134"/>
      <c r="BC210" s="134"/>
      <c r="BD210" s="134"/>
      <c r="BE210" s="134"/>
      <c r="BF210" s="149"/>
      <c r="BG210" s="149"/>
      <c r="BH210" s="149"/>
      <c r="BI210" s="149"/>
      <c r="BJ210" s="149"/>
      <c r="BK210" s="149"/>
      <c r="BL210" s="149"/>
      <c r="BM210" s="149"/>
      <c r="BN210" s="149"/>
      <c r="BO210" s="124"/>
      <c r="BP210" s="124"/>
      <c r="BQ210" s="124"/>
      <c r="BR210" s="124"/>
      <c r="BS210" s="124"/>
      <c r="BT210" s="124"/>
      <c r="BU210" s="124"/>
      <c r="BV210" s="126"/>
      <c r="BW210" s="47"/>
      <c r="BX210" s="7"/>
    </row>
    <row r="211" spans="1:77" ht="22.5" customHeight="1" x14ac:dyDescent="0.25">
      <c r="A211" s="134" t="s">
        <v>34</v>
      </c>
      <c r="B211" s="134">
        <v>4</v>
      </c>
      <c r="C211" s="134">
        <v>4</v>
      </c>
      <c r="D211" s="134" t="s">
        <v>111</v>
      </c>
      <c r="E211" s="141">
        <v>1904</v>
      </c>
      <c r="F211" s="134"/>
      <c r="G211" s="134" t="s">
        <v>112</v>
      </c>
      <c r="H211" s="173">
        <f>VLOOKUP(Allowance!A13,Allowance!A13:J18,Kurs!$A$1-2020,FALSE)</f>
        <v>31390</v>
      </c>
      <c r="I211" s="174">
        <v>68</v>
      </c>
      <c r="J211" s="173">
        <f>+H210-H211</f>
        <v>-31390</v>
      </c>
      <c r="K211" s="174">
        <f>ABS(+J211/K207)</f>
        <v>86</v>
      </c>
      <c r="L211" s="172" t="s">
        <v>113</v>
      </c>
      <c r="M211" s="134" t="s">
        <v>105</v>
      </c>
      <c r="N211" s="173">
        <v>1000</v>
      </c>
      <c r="O211" s="173">
        <v>1000</v>
      </c>
      <c r="P211" s="173">
        <v>1000</v>
      </c>
      <c r="Q211" s="175">
        <v>1000</v>
      </c>
      <c r="R211" s="141">
        <v>1000</v>
      </c>
      <c r="S211" s="141" t="s">
        <v>110</v>
      </c>
      <c r="T211" s="141" t="s">
        <v>110</v>
      </c>
      <c r="U211" s="141" t="s">
        <v>110</v>
      </c>
      <c r="V211" s="141"/>
      <c r="W211" s="141"/>
      <c r="X211" s="141"/>
      <c r="Y211" s="141"/>
      <c r="Z211" s="164"/>
      <c r="AA211" s="141"/>
      <c r="AB211" s="141"/>
      <c r="AC211" s="148"/>
      <c r="AD211" s="148"/>
      <c r="AE211" s="148"/>
      <c r="AF211" s="148"/>
      <c r="AG211" s="148"/>
      <c r="AH211" s="148"/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34"/>
      <c r="AS211" s="134"/>
      <c r="AT211" s="134"/>
      <c r="AU211" s="134"/>
      <c r="AV211" s="134"/>
      <c r="AW211" s="134"/>
      <c r="AX211" s="134"/>
      <c r="AY211" s="134"/>
      <c r="AZ211" s="134"/>
      <c r="BA211" s="134"/>
      <c r="BB211" s="134"/>
      <c r="BC211" s="134"/>
      <c r="BD211" s="134"/>
      <c r="BE211" s="134"/>
      <c r="BF211" s="134"/>
      <c r="BG211" s="134"/>
      <c r="BH211" s="149"/>
      <c r="BI211" s="149"/>
      <c r="BJ211" s="149"/>
      <c r="BK211" s="149"/>
      <c r="BL211" s="149"/>
      <c r="BM211" s="149"/>
      <c r="BN211" s="149"/>
      <c r="BO211" s="149"/>
      <c r="BP211" s="149"/>
      <c r="BQ211" s="149"/>
      <c r="BR211" s="149"/>
      <c r="BS211" s="149"/>
      <c r="BT211" s="149"/>
      <c r="BU211" s="149"/>
      <c r="BV211" s="47"/>
      <c r="BW211" s="47"/>
      <c r="BX211" s="7"/>
    </row>
    <row r="212" spans="1:77" ht="22.5" customHeight="1" x14ac:dyDescent="0.25">
      <c r="A212" s="134" t="s">
        <v>35</v>
      </c>
      <c r="B212" s="134">
        <v>5</v>
      </c>
      <c r="C212" s="134">
        <v>5</v>
      </c>
      <c r="D212" s="171" t="s">
        <v>114</v>
      </c>
      <c r="E212" s="134">
        <v>1905</v>
      </c>
      <c r="F212" s="134"/>
      <c r="G212" s="134" t="s">
        <v>115</v>
      </c>
      <c r="H212" s="173">
        <f>VLOOKUP(Allowance!A14,Allowance!A14:J19,Kurs!$A$1-2020,FALSE)</f>
        <v>19146</v>
      </c>
      <c r="I212" s="174">
        <v>31.23</v>
      </c>
      <c r="J212" s="173">
        <f>+H210-H212</f>
        <v>-19146</v>
      </c>
      <c r="K212" s="174">
        <f>ABS(+J212/K207)</f>
        <v>52.454794520547942</v>
      </c>
      <c r="L212" s="172" t="s">
        <v>116</v>
      </c>
      <c r="M212" s="134" t="s">
        <v>61</v>
      </c>
      <c r="N212" s="173">
        <f t="shared" ref="N212:P212" si="22">+N210+N211</f>
        <v>49000</v>
      </c>
      <c r="O212" s="173">
        <f t="shared" si="22"/>
        <v>49000</v>
      </c>
      <c r="P212" s="173">
        <f t="shared" si="22"/>
        <v>49000</v>
      </c>
      <c r="Q212" s="175">
        <f t="shared" ref="Q212:R212" si="23">Q210+Q211</f>
        <v>49000</v>
      </c>
      <c r="R212" s="175">
        <f t="shared" si="23"/>
        <v>49000</v>
      </c>
      <c r="S212" s="141" t="s">
        <v>110</v>
      </c>
      <c r="T212" s="141" t="s">
        <v>110</v>
      </c>
      <c r="U212" s="141" t="s">
        <v>110</v>
      </c>
      <c r="V212" s="141"/>
      <c r="W212" s="141"/>
      <c r="X212" s="141"/>
      <c r="Y212" s="141"/>
      <c r="Z212" s="164"/>
      <c r="AA212" s="141"/>
      <c r="AB212" s="141"/>
      <c r="AC212" s="148"/>
      <c r="AD212" s="148"/>
      <c r="AE212" s="148"/>
      <c r="AF212" s="148"/>
      <c r="AG212" s="148"/>
      <c r="AH212" s="148"/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34"/>
      <c r="AS212" s="134"/>
      <c r="AT212" s="134"/>
      <c r="AU212" s="134"/>
      <c r="AV212" s="134"/>
      <c r="AW212" s="134"/>
      <c r="AX212" s="134"/>
      <c r="AY212" s="134"/>
      <c r="AZ212" s="134"/>
      <c r="BA212" s="134"/>
      <c r="BB212" s="134"/>
      <c r="BC212" s="134"/>
      <c r="BD212" s="134"/>
      <c r="BE212" s="134"/>
      <c r="BF212" s="134"/>
      <c r="BG212" s="134"/>
      <c r="BH212" s="134"/>
      <c r="BI212" s="134"/>
      <c r="BJ212" s="134"/>
      <c r="BK212" s="134"/>
      <c r="BL212" s="134"/>
      <c r="BM212" s="134"/>
      <c r="BN212" s="134"/>
      <c r="BO212" s="134"/>
      <c r="BP212" s="134"/>
      <c r="BQ212" s="134"/>
      <c r="BR212" s="134"/>
      <c r="BS212" s="134"/>
      <c r="BT212" s="134"/>
      <c r="BU212" s="134"/>
      <c r="BV212" s="47"/>
      <c r="BW212" s="7"/>
      <c r="BX212" s="7"/>
    </row>
    <row r="213" spans="1:77" ht="22.5" customHeight="1" x14ac:dyDescent="0.25">
      <c r="A213" s="134" t="s">
        <v>36</v>
      </c>
      <c r="B213" s="134">
        <v>6</v>
      </c>
      <c r="C213" s="134">
        <v>6</v>
      </c>
      <c r="D213" s="171" t="s">
        <v>117</v>
      </c>
      <c r="E213" s="141">
        <v>1906</v>
      </c>
      <c r="F213" s="134"/>
      <c r="G213" s="134" t="s">
        <v>58</v>
      </c>
      <c r="H213" s="173">
        <f>VLOOKUP(Allowance!A15,Allowance!A15:J20,Kurs!$A$1-2020,FALSE)</f>
        <v>50536</v>
      </c>
      <c r="I213" s="174">
        <v>99.23</v>
      </c>
      <c r="J213" s="173">
        <f>+H210-H213</f>
        <v>-50536</v>
      </c>
      <c r="K213" s="174">
        <f>ABS(+J213/K207)</f>
        <v>138.45479452054795</v>
      </c>
      <c r="L213" s="172" t="s">
        <v>118</v>
      </c>
      <c r="M213" s="134" t="s">
        <v>112</v>
      </c>
      <c r="N213" s="174">
        <v>20200</v>
      </c>
      <c r="O213" s="173">
        <v>23100</v>
      </c>
      <c r="P213" s="173">
        <f>23500</f>
        <v>23500</v>
      </c>
      <c r="Q213" s="175">
        <f>24600</f>
        <v>24600</v>
      </c>
      <c r="R213" s="175">
        <v>25000</v>
      </c>
      <c r="S213" s="141" t="s">
        <v>110</v>
      </c>
      <c r="T213" s="141" t="s">
        <v>110</v>
      </c>
      <c r="U213" s="141" t="s">
        <v>110</v>
      </c>
      <c r="V213" s="141"/>
      <c r="W213" s="141"/>
      <c r="X213" s="141"/>
      <c r="Y213" s="141"/>
      <c r="Z213" s="164"/>
      <c r="AA213" s="141"/>
      <c r="AB213" s="141"/>
      <c r="AC213" s="148"/>
      <c r="AD213" s="148"/>
      <c r="AE213" s="148"/>
      <c r="AF213" s="148"/>
      <c r="AG213" s="148"/>
      <c r="AH213" s="148"/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34"/>
      <c r="AS213" s="134"/>
      <c r="AT213" s="134"/>
      <c r="AU213" s="134"/>
      <c r="AV213" s="134"/>
      <c r="AW213" s="134"/>
      <c r="AX213" s="134"/>
      <c r="AY213" s="134"/>
      <c r="AZ213" s="134"/>
      <c r="BA213" s="134"/>
      <c r="BB213" s="134"/>
      <c r="BC213" s="134"/>
      <c r="BD213" s="134"/>
      <c r="BE213" s="134"/>
      <c r="BF213" s="134"/>
      <c r="BG213" s="134"/>
      <c r="BH213" s="134"/>
      <c r="BI213" s="134"/>
      <c r="BJ213" s="134"/>
      <c r="BK213" s="134"/>
      <c r="BL213" s="134"/>
      <c r="BM213" s="134"/>
      <c r="BN213" s="134"/>
      <c r="BO213" s="134"/>
      <c r="BP213" s="134"/>
      <c r="BQ213" s="134"/>
      <c r="BR213" s="134"/>
      <c r="BS213" s="134"/>
      <c r="BT213" s="134"/>
      <c r="BU213" s="134"/>
      <c r="BV213" s="7"/>
      <c r="BW213" s="7"/>
      <c r="BX213" s="7"/>
    </row>
    <row r="214" spans="1:77" ht="22.5" customHeight="1" x14ac:dyDescent="0.25">
      <c r="A214" s="134" t="s">
        <v>37</v>
      </c>
      <c r="B214" s="134">
        <v>7</v>
      </c>
      <c r="C214" s="134">
        <v>7</v>
      </c>
      <c r="D214" s="171" t="s">
        <v>119</v>
      </c>
      <c r="E214" s="134">
        <v>1907</v>
      </c>
      <c r="F214" s="134"/>
      <c r="G214" s="134" t="s">
        <v>49</v>
      </c>
      <c r="H214" s="141" t="e">
        <f>VLOOKUP(G214,$M$210:$U$215,Kurs!$A$1-2008,FALSE)</f>
        <v>#N/A</v>
      </c>
      <c r="I214" s="141"/>
      <c r="J214" s="141"/>
      <c r="K214" s="141"/>
      <c r="L214" s="172" t="s">
        <v>120</v>
      </c>
      <c r="M214" s="134" t="s">
        <v>115</v>
      </c>
      <c r="N214" s="174">
        <v>9200</v>
      </c>
      <c r="O214" s="173">
        <v>10500</v>
      </c>
      <c r="P214" s="173">
        <v>10700</v>
      </c>
      <c r="Q214" s="175">
        <v>11200</v>
      </c>
      <c r="R214" s="175">
        <v>11400</v>
      </c>
      <c r="S214" s="141" t="s">
        <v>110</v>
      </c>
      <c r="T214" s="141" t="s">
        <v>110</v>
      </c>
      <c r="U214" s="141" t="s">
        <v>110</v>
      </c>
      <c r="V214" s="141"/>
      <c r="W214" s="141"/>
      <c r="X214" s="141"/>
      <c r="Y214" s="141"/>
      <c r="Z214" s="164"/>
      <c r="AA214" s="141"/>
      <c r="AB214" s="141"/>
      <c r="AC214" s="148"/>
      <c r="AD214" s="148"/>
      <c r="AE214" s="148"/>
      <c r="AF214" s="148"/>
      <c r="AG214" s="148"/>
      <c r="AH214" s="148"/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34"/>
      <c r="AS214" s="134"/>
      <c r="AT214" s="134"/>
      <c r="AU214" s="134"/>
      <c r="AV214" s="134"/>
      <c r="AW214" s="134"/>
      <c r="AX214" s="134"/>
      <c r="AY214" s="134"/>
      <c r="AZ214" s="134"/>
      <c r="BA214" s="134"/>
      <c r="BB214" s="134"/>
      <c r="BC214" s="134"/>
      <c r="BD214" s="134"/>
      <c r="BE214" s="134"/>
      <c r="BF214" s="134"/>
      <c r="BG214" s="134"/>
      <c r="BH214" s="134"/>
      <c r="BI214" s="134"/>
      <c r="BJ214" s="134"/>
      <c r="BK214" s="134"/>
      <c r="BL214" s="134"/>
      <c r="BM214" s="134"/>
      <c r="BN214" s="134"/>
      <c r="BO214" s="134"/>
      <c r="BP214" s="134"/>
      <c r="BQ214" s="134"/>
      <c r="BR214" s="134"/>
      <c r="BS214" s="134"/>
      <c r="BT214" s="134"/>
      <c r="BU214" s="134"/>
      <c r="BV214" s="7"/>
      <c r="BW214" s="7"/>
      <c r="BX214" s="7"/>
    </row>
    <row r="215" spans="1:77" ht="22.5" customHeight="1" x14ac:dyDescent="0.25">
      <c r="A215" s="134" t="s">
        <v>38</v>
      </c>
      <c r="B215" s="134">
        <v>8</v>
      </c>
      <c r="C215" s="134">
        <v>8</v>
      </c>
      <c r="D215" s="171" t="s">
        <v>121</v>
      </c>
      <c r="E215" s="141">
        <v>1908</v>
      </c>
      <c r="F215" s="134"/>
      <c r="G215" s="134" t="s">
        <v>57</v>
      </c>
      <c r="H215" s="134">
        <v>0.35</v>
      </c>
      <c r="I215" s="141">
        <v>35</v>
      </c>
      <c r="J215" s="141"/>
      <c r="K215" s="141"/>
      <c r="L215" s="172" t="s">
        <v>122</v>
      </c>
      <c r="M215" s="134" t="s">
        <v>58</v>
      </c>
      <c r="N215" s="173">
        <f t="shared" ref="N215:P215" si="24">+N213+N214</f>
        <v>29400</v>
      </c>
      <c r="O215" s="173">
        <f t="shared" si="24"/>
        <v>33600</v>
      </c>
      <c r="P215" s="173">
        <f t="shared" si="24"/>
        <v>34200</v>
      </c>
      <c r="Q215" s="175">
        <f t="shared" ref="Q215:R215" si="25">Q213+Q214</f>
        <v>35800</v>
      </c>
      <c r="R215" s="175">
        <f t="shared" si="25"/>
        <v>36400</v>
      </c>
      <c r="S215" s="141" t="s">
        <v>110</v>
      </c>
      <c r="T215" s="141" t="s">
        <v>110</v>
      </c>
      <c r="U215" s="141" t="s">
        <v>110</v>
      </c>
      <c r="V215" s="141"/>
      <c r="W215" s="141"/>
      <c r="X215" s="141"/>
      <c r="Y215" s="141"/>
      <c r="Z215" s="141"/>
      <c r="AA215" s="141"/>
      <c r="AB215" s="141"/>
      <c r="AC215" s="148"/>
      <c r="AD215" s="148"/>
      <c r="AE215" s="148"/>
      <c r="AF215" s="148"/>
      <c r="AG215" s="148"/>
      <c r="AH215" s="148"/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34"/>
      <c r="AS215" s="134"/>
      <c r="AT215" s="134"/>
      <c r="AU215" s="134"/>
      <c r="AV215" s="134"/>
      <c r="AW215" s="134"/>
      <c r="AX215" s="134"/>
      <c r="AY215" s="134"/>
      <c r="AZ215" s="134"/>
      <c r="BA215" s="134"/>
      <c r="BB215" s="134"/>
      <c r="BC215" s="134"/>
      <c r="BD215" s="134"/>
      <c r="BE215" s="134"/>
      <c r="BF215" s="134"/>
      <c r="BG215" s="134"/>
      <c r="BH215" s="134"/>
      <c r="BI215" s="134"/>
      <c r="BJ215" s="134"/>
      <c r="BK215" s="134"/>
      <c r="BL215" s="134"/>
      <c r="BM215" s="134"/>
      <c r="BN215" s="134"/>
      <c r="BO215" s="134"/>
      <c r="BP215" s="134"/>
      <c r="BQ215" s="134"/>
      <c r="BR215" s="134"/>
      <c r="BS215" s="134"/>
      <c r="BT215" s="134"/>
      <c r="BU215" s="134"/>
      <c r="BV215" s="7"/>
      <c r="BW215" s="7"/>
      <c r="BX215" s="7"/>
    </row>
    <row r="216" spans="1:77" ht="22.5" customHeight="1" x14ac:dyDescent="0.25">
      <c r="A216" s="134" t="s">
        <v>39</v>
      </c>
      <c r="B216" s="134">
        <v>9</v>
      </c>
      <c r="C216" s="134">
        <v>9</v>
      </c>
      <c r="D216" s="171" t="s">
        <v>123</v>
      </c>
      <c r="E216" s="134">
        <v>1909</v>
      </c>
      <c r="F216" s="134"/>
      <c r="G216" s="134" t="s">
        <v>124</v>
      </c>
      <c r="H216" s="134">
        <v>0.36</v>
      </c>
      <c r="I216" s="141">
        <v>20</v>
      </c>
      <c r="J216" s="141"/>
      <c r="K216" s="141"/>
      <c r="L216" s="172" t="s">
        <v>125</v>
      </c>
      <c r="M216" s="141"/>
      <c r="N216" s="141"/>
      <c r="O216" s="141"/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141"/>
      <c r="AA216" s="141"/>
      <c r="AB216" s="141"/>
      <c r="AC216" s="148"/>
      <c r="AD216" s="148"/>
      <c r="AE216" s="148"/>
      <c r="AF216" s="148"/>
      <c r="AG216" s="148"/>
      <c r="AH216" s="148"/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34"/>
      <c r="AS216" s="134"/>
      <c r="AT216" s="134"/>
      <c r="AU216" s="134"/>
      <c r="AV216" s="134"/>
      <c r="AW216" s="134"/>
      <c r="AX216" s="134"/>
      <c r="AY216" s="134"/>
      <c r="AZ216" s="134"/>
      <c r="BA216" s="134"/>
      <c r="BB216" s="134"/>
      <c r="BC216" s="134"/>
      <c r="BD216" s="134"/>
      <c r="BE216" s="134"/>
      <c r="BF216" s="134"/>
      <c r="BG216" s="134"/>
      <c r="BH216" s="134"/>
      <c r="BI216" s="134"/>
      <c r="BJ216" s="134"/>
      <c r="BK216" s="134"/>
      <c r="BL216" s="134"/>
      <c r="BM216" s="134"/>
      <c r="BN216" s="134"/>
      <c r="BO216" s="134"/>
      <c r="BP216" s="134"/>
      <c r="BQ216" s="134"/>
      <c r="BR216" s="134"/>
      <c r="BS216" s="134"/>
      <c r="BT216" s="134"/>
      <c r="BU216" s="134"/>
      <c r="BV216" s="7"/>
      <c r="BW216" s="7"/>
      <c r="BX216" s="7"/>
    </row>
    <row r="217" spans="1:77" ht="22.5" customHeight="1" x14ac:dyDescent="0.25">
      <c r="A217" s="134" t="s">
        <v>40</v>
      </c>
      <c r="B217" s="134">
        <v>10</v>
      </c>
      <c r="C217" s="134">
        <v>10</v>
      </c>
      <c r="D217" s="171" t="s">
        <v>126</v>
      </c>
      <c r="E217" s="141">
        <v>1910</v>
      </c>
      <c r="F217" s="134"/>
      <c r="G217" s="134" t="s">
        <v>127</v>
      </c>
      <c r="H217" s="134">
        <v>0.44</v>
      </c>
      <c r="I217" s="141">
        <v>34</v>
      </c>
      <c r="J217" s="141"/>
      <c r="K217" s="141"/>
      <c r="L217" s="172">
        <v>10</v>
      </c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/>
      <c r="AA217" s="141"/>
      <c r="AB217" s="141"/>
      <c r="AC217" s="148"/>
      <c r="AD217" s="148"/>
      <c r="AE217" s="148"/>
      <c r="AF217" s="148"/>
      <c r="AG217" s="148"/>
      <c r="AH217" s="148"/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34"/>
      <c r="AS217" s="134"/>
      <c r="AT217" s="134"/>
      <c r="AU217" s="134"/>
      <c r="AV217" s="134"/>
      <c r="AW217" s="134"/>
      <c r="AX217" s="134"/>
      <c r="AY217" s="134"/>
      <c r="AZ217" s="134"/>
      <c r="BA217" s="134"/>
      <c r="BB217" s="134"/>
      <c r="BC217" s="134"/>
      <c r="BD217" s="134"/>
      <c r="BE217" s="134"/>
      <c r="BF217" s="134"/>
      <c r="BG217" s="134"/>
      <c r="BH217" s="134"/>
      <c r="BI217" s="134"/>
      <c r="BJ217" s="134"/>
      <c r="BK217" s="134"/>
      <c r="BL217" s="134"/>
      <c r="BM217" s="134"/>
      <c r="BN217" s="134"/>
      <c r="BO217" s="134"/>
      <c r="BP217" s="134"/>
      <c r="BQ217" s="134"/>
      <c r="BR217" s="134"/>
      <c r="BS217" s="134"/>
      <c r="BT217" s="134"/>
      <c r="BU217" s="134"/>
      <c r="BV217" s="7"/>
      <c r="BW217" s="7"/>
      <c r="BX217" s="7"/>
    </row>
    <row r="218" spans="1:77" ht="22.5" customHeight="1" x14ac:dyDescent="0.25">
      <c r="A218" s="134" t="s">
        <v>41</v>
      </c>
      <c r="B218" s="134">
        <v>11</v>
      </c>
      <c r="C218" s="134">
        <v>11</v>
      </c>
      <c r="D218" s="171" t="s">
        <v>128</v>
      </c>
      <c r="E218" s="134">
        <v>1911</v>
      </c>
      <c r="F218" s="134"/>
      <c r="G218" s="134" t="s">
        <v>129</v>
      </c>
      <c r="H218" s="134">
        <v>0.42</v>
      </c>
      <c r="I218" s="141">
        <v>33</v>
      </c>
      <c r="J218" s="141"/>
      <c r="K218" s="141"/>
      <c r="L218" s="172">
        <v>11</v>
      </c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  <c r="AA218" s="141"/>
      <c r="AB218" s="141"/>
      <c r="AC218" s="148"/>
      <c r="AD218" s="148"/>
      <c r="AE218" s="148"/>
      <c r="AF218" s="148"/>
      <c r="AG218" s="148"/>
      <c r="AH218" s="148"/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34"/>
      <c r="AS218" s="134"/>
      <c r="AT218" s="134"/>
      <c r="AU218" s="134"/>
      <c r="AV218" s="134"/>
      <c r="AW218" s="134"/>
      <c r="AX218" s="134"/>
      <c r="AY218" s="134"/>
      <c r="AZ218" s="134"/>
      <c r="BA218" s="134"/>
      <c r="BB218" s="134"/>
      <c r="BC218" s="134"/>
      <c r="BD218" s="134"/>
      <c r="BE218" s="134"/>
      <c r="BF218" s="134"/>
      <c r="BG218" s="134"/>
      <c r="BH218" s="134"/>
      <c r="BI218" s="134"/>
      <c r="BJ218" s="134"/>
      <c r="BK218" s="134"/>
      <c r="BL218" s="134"/>
      <c r="BM218" s="134"/>
      <c r="BN218" s="134"/>
      <c r="BO218" s="134"/>
      <c r="BP218" s="134"/>
      <c r="BQ218" s="134"/>
      <c r="BR218" s="134"/>
      <c r="BS218" s="134"/>
      <c r="BT218" s="134"/>
      <c r="BU218" s="134"/>
      <c r="BV218" s="7"/>
      <c r="BW218" s="7"/>
      <c r="BX218" s="7"/>
    </row>
    <row r="219" spans="1:77" ht="22.5" customHeight="1" x14ac:dyDescent="0.25">
      <c r="A219" s="134" t="s">
        <v>42</v>
      </c>
      <c r="B219" s="134">
        <v>12</v>
      </c>
      <c r="C219" s="134">
        <v>12</v>
      </c>
      <c r="D219" s="171" t="s">
        <v>130</v>
      </c>
      <c r="E219" s="141">
        <v>1912</v>
      </c>
      <c r="F219" s="134"/>
      <c r="G219" s="134" t="s">
        <v>131</v>
      </c>
      <c r="H219" s="134">
        <v>0.42</v>
      </c>
      <c r="I219" s="141">
        <v>32</v>
      </c>
      <c r="J219" s="141"/>
      <c r="K219" s="141"/>
      <c r="L219" s="172">
        <v>12</v>
      </c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  <c r="AA219" s="141"/>
      <c r="AB219" s="141"/>
      <c r="AC219" s="148"/>
      <c r="AD219" s="148"/>
      <c r="AE219" s="148"/>
      <c r="AF219" s="148"/>
      <c r="AG219" s="148"/>
      <c r="AH219" s="148"/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34"/>
      <c r="AS219" s="134"/>
      <c r="AT219" s="134"/>
      <c r="AU219" s="134"/>
      <c r="AV219" s="134"/>
      <c r="AW219" s="134"/>
      <c r="AX219" s="134"/>
      <c r="AY219" s="134"/>
      <c r="AZ219" s="134"/>
      <c r="BA219" s="134"/>
      <c r="BB219" s="134"/>
      <c r="BC219" s="134"/>
      <c r="BD219" s="134"/>
      <c r="BE219" s="134"/>
      <c r="BF219" s="134"/>
      <c r="BG219" s="134"/>
      <c r="BH219" s="134"/>
      <c r="BI219" s="134"/>
      <c r="BJ219" s="134"/>
      <c r="BK219" s="134"/>
      <c r="BL219" s="134"/>
      <c r="BM219" s="134"/>
      <c r="BN219" s="134"/>
      <c r="BO219" s="134"/>
      <c r="BP219" s="134"/>
      <c r="BQ219" s="134"/>
      <c r="BR219" s="134"/>
      <c r="BS219" s="134"/>
      <c r="BT219" s="134"/>
      <c r="BU219" s="134"/>
      <c r="BV219" s="7"/>
      <c r="BW219" s="7"/>
      <c r="BX219" s="7"/>
    </row>
    <row r="220" spans="1:77" ht="22.5" customHeight="1" x14ac:dyDescent="0.25">
      <c r="A220" s="134"/>
      <c r="B220" s="134">
        <v>13</v>
      </c>
      <c r="C220" s="134"/>
      <c r="D220" s="171" t="s">
        <v>132</v>
      </c>
      <c r="E220" s="134">
        <v>1913</v>
      </c>
      <c r="F220" s="134"/>
      <c r="G220" s="134" t="s">
        <v>133</v>
      </c>
      <c r="H220" s="134">
        <v>0.44</v>
      </c>
      <c r="I220" s="141">
        <v>31</v>
      </c>
      <c r="J220" s="141"/>
      <c r="K220" s="141"/>
      <c r="L220" s="172">
        <v>13</v>
      </c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  <c r="AA220" s="141"/>
      <c r="AB220" s="141"/>
      <c r="AC220" s="148"/>
      <c r="AD220" s="148"/>
      <c r="AE220" s="148"/>
      <c r="AF220" s="148"/>
      <c r="AG220" s="148"/>
      <c r="AH220" s="148"/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34"/>
      <c r="AS220" s="134"/>
      <c r="AT220" s="134"/>
      <c r="AU220" s="134"/>
      <c r="AV220" s="134"/>
      <c r="AW220" s="134"/>
      <c r="AX220" s="134"/>
      <c r="AY220" s="134"/>
      <c r="AZ220" s="134"/>
      <c r="BA220" s="134"/>
      <c r="BB220" s="134"/>
      <c r="BC220" s="134"/>
      <c r="BD220" s="134"/>
      <c r="BE220" s="134"/>
      <c r="BF220" s="134"/>
      <c r="BG220" s="134"/>
      <c r="BH220" s="134"/>
      <c r="BI220" s="134"/>
      <c r="BJ220" s="134"/>
      <c r="BK220" s="134"/>
      <c r="BL220" s="134"/>
      <c r="BM220" s="134"/>
      <c r="BN220" s="134"/>
      <c r="BO220" s="134"/>
      <c r="BP220" s="134"/>
      <c r="BQ220" s="134"/>
      <c r="BR220" s="134"/>
      <c r="BS220" s="134"/>
      <c r="BT220" s="134"/>
      <c r="BU220" s="134"/>
      <c r="BV220" s="7"/>
      <c r="BW220" s="7"/>
      <c r="BX220" s="7"/>
    </row>
    <row r="221" spans="1:77" ht="22.5" customHeight="1" x14ac:dyDescent="0.25">
      <c r="A221" s="134" t="s">
        <v>31</v>
      </c>
      <c r="B221" s="134">
        <v>14</v>
      </c>
      <c r="C221" s="134"/>
      <c r="D221" s="171" t="s">
        <v>134</v>
      </c>
      <c r="E221" s="141">
        <v>1914</v>
      </c>
      <c r="F221" s="134"/>
      <c r="G221" s="141"/>
      <c r="H221" s="141"/>
      <c r="I221" s="141"/>
      <c r="J221" s="141"/>
      <c r="K221" s="141"/>
      <c r="L221" s="172">
        <v>14</v>
      </c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  <c r="AA221" s="141"/>
      <c r="AB221" s="141"/>
      <c r="AC221" s="148"/>
      <c r="AD221" s="148"/>
      <c r="AE221" s="148"/>
      <c r="AF221" s="148"/>
      <c r="AG221" s="148"/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34"/>
      <c r="AS221" s="134"/>
      <c r="AT221" s="134"/>
      <c r="AU221" s="134"/>
      <c r="AV221" s="134"/>
      <c r="AW221" s="134"/>
      <c r="AX221" s="134"/>
      <c r="AY221" s="134"/>
      <c r="AZ221" s="134"/>
      <c r="BA221" s="134"/>
      <c r="BB221" s="134"/>
      <c r="BC221" s="134"/>
      <c r="BD221" s="134"/>
      <c r="BE221" s="134"/>
      <c r="BF221" s="134"/>
      <c r="BG221" s="134"/>
      <c r="BH221" s="134"/>
      <c r="BI221" s="134"/>
      <c r="BJ221" s="134"/>
      <c r="BK221" s="134"/>
      <c r="BL221" s="134"/>
      <c r="BM221" s="134"/>
      <c r="BN221" s="134"/>
      <c r="BO221" s="134"/>
      <c r="BP221" s="134"/>
      <c r="BQ221" s="134"/>
      <c r="BR221" s="134"/>
      <c r="BS221" s="134"/>
      <c r="BT221" s="134"/>
      <c r="BU221" s="134"/>
      <c r="BV221" s="7"/>
      <c r="BW221" s="7"/>
      <c r="BX221" s="7"/>
    </row>
    <row r="222" spans="1:77" ht="22.5" customHeight="1" x14ac:dyDescent="0.25">
      <c r="A222" s="134">
        <v>2010</v>
      </c>
      <c r="B222" s="134">
        <v>15</v>
      </c>
      <c r="C222" s="134"/>
      <c r="D222" s="171" t="s">
        <v>135</v>
      </c>
      <c r="E222" s="134">
        <v>1915</v>
      </c>
      <c r="F222" s="134"/>
      <c r="G222" s="141"/>
      <c r="H222" s="141"/>
      <c r="I222" s="141"/>
      <c r="J222" s="141"/>
      <c r="K222" s="141"/>
      <c r="L222" s="172">
        <v>15</v>
      </c>
      <c r="M222" s="141"/>
      <c r="N222" s="141"/>
      <c r="O222" s="141"/>
      <c r="P222" s="141"/>
      <c r="Q222" s="141"/>
      <c r="R222" s="141"/>
      <c r="S222" s="141"/>
      <c r="T222" s="141"/>
      <c r="U222" s="141"/>
      <c r="V222" s="141"/>
      <c r="W222" s="141"/>
      <c r="X222" s="141"/>
      <c r="Y222" s="141"/>
      <c r="Z222" s="141"/>
      <c r="AA222" s="141"/>
      <c r="AB222" s="141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34"/>
      <c r="AS222" s="134"/>
      <c r="AT222" s="134"/>
      <c r="AU222" s="134"/>
      <c r="AV222" s="134"/>
      <c r="AW222" s="134"/>
      <c r="AX222" s="134"/>
      <c r="AY222" s="134"/>
      <c r="AZ222" s="134"/>
      <c r="BA222" s="134"/>
      <c r="BB222" s="134"/>
      <c r="BC222" s="134"/>
      <c r="BD222" s="134"/>
      <c r="BE222" s="134"/>
      <c r="BF222" s="134"/>
      <c r="BG222" s="134"/>
      <c r="BH222" s="134"/>
      <c r="BI222" s="134"/>
      <c r="BJ222" s="134"/>
      <c r="BK222" s="134"/>
      <c r="BL222" s="134"/>
      <c r="BM222" s="134"/>
      <c r="BN222" s="134"/>
      <c r="BO222" s="134"/>
      <c r="BP222" s="134"/>
      <c r="BQ222" s="134"/>
      <c r="BR222" s="134"/>
      <c r="BS222" s="134"/>
      <c r="BT222" s="134"/>
      <c r="BU222" s="134"/>
      <c r="BV222" s="7"/>
      <c r="BW222" s="7"/>
      <c r="BX222" s="7"/>
    </row>
    <row r="223" spans="1:77" ht="22.5" customHeight="1" x14ac:dyDescent="0.25">
      <c r="A223" s="134">
        <v>2011</v>
      </c>
      <c r="B223" s="134">
        <v>16</v>
      </c>
      <c r="C223" s="134"/>
      <c r="D223" s="171" t="s">
        <v>136</v>
      </c>
      <c r="E223" s="141">
        <v>1916</v>
      </c>
      <c r="F223" s="134"/>
      <c r="G223" s="141"/>
      <c r="H223" s="141"/>
      <c r="I223" s="141"/>
      <c r="J223" s="141"/>
      <c r="K223" s="141"/>
      <c r="L223" s="172">
        <v>16</v>
      </c>
      <c r="M223" s="141"/>
      <c r="N223" s="141"/>
      <c r="O223" s="141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41"/>
      <c r="AA223" s="141"/>
      <c r="AB223" s="141"/>
      <c r="AC223" s="148"/>
      <c r="AD223" s="148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  <c r="AO223" s="100"/>
      <c r="AP223" s="100"/>
      <c r="AQ223" s="100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</row>
    <row r="224" spans="1:77" ht="22.5" customHeight="1" x14ac:dyDescent="0.25">
      <c r="A224" s="134">
        <v>2012</v>
      </c>
      <c r="B224" s="134">
        <v>17</v>
      </c>
      <c r="C224" s="134"/>
      <c r="D224" s="171" t="s">
        <v>137</v>
      </c>
      <c r="E224" s="134">
        <v>1917</v>
      </c>
      <c r="F224" s="134"/>
      <c r="G224" s="141"/>
      <c r="H224" s="141"/>
      <c r="I224" s="141"/>
      <c r="J224" s="141"/>
      <c r="K224" s="141"/>
      <c r="L224" s="172">
        <v>17</v>
      </c>
      <c r="M224" s="141"/>
      <c r="N224" s="141"/>
      <c r="O224" s="141"/>
      <c r="P224" s="141"/>
      <c r="Q224" s="141"/>
      <c r="R224" s="141"/>
      <c r="S224" s="141"/>
      <c r="T224" s="141"/>
      <c r="U224" s="141"/>
      <c r="V224" s="141"/>
      <c r="W224" s="141"/>
      <c r="X224" s="141"/>
      <c r="Y224" s="141"/>
      <c r="Z224" s="141"/>
      <c r="AA224" s="141"/>
      <c r="AB224" s="141"/>
      <c r="AC224" s="148"/>
      <c r="AD224" s="148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  <c r="AO224" s="100"/>
      <c r="AP224" s="100"/>
      <c r="AQ224" s="100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</row>
    <row r="225" spans="1:76" ht="22.5" customHeight="1" x14ac:dyDescent="0.25">
      <c r="A225" s="134">
        <v>2013</v>
      </c>
      <c r="B225" s="134">
        <v>18</v>
      </c>
      <c r="C225" s="134"/>
      <c r="D225" s="171" t="s">
        <v>138</v>
      </c>
      <c r="E225" s="141">
        <v>1918</v>
      </c>
      <c r="F225" s="134"/>
      <c r="G225" s="141"/>
      <c r="H225" s="141"/>
      <c r="I225" s="141"/>
      <c r="J225" s="141"/>
      <c r="K225" s="141"/>
      <c r="L225" s="172">
        <v>18</v>
      </c>
      <c r="M225" s="141"/>
      <c r="N225" s="141"/>
      <c r="O225" s="141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141"/>
      <c r="AA225" s="141"/>
      <c r="AB225" s="141"/>
      <c r="AC225" s="148"/>
      <c r="AD225" s="148"/>
      <c r="AE225" s="100"/>
      <c r="AF225" s="100"/>
      <c r="AG225" s="100"/>
      <c r="AH225" s="100"/>
      <c r="AI225" s="100"/>
      <c r="AJ225" s="100"/>
      <c r="AK225" s="100"/>
      <c r="AL225" s="100"/>
      <c r="AM225" s="100"/>
      <c r="AN225" s="100"/>
      <c r="AO225" s="100"/>
      <c r="AP225" s="100"/>
      <c r="AQ225" s="100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</row>
    <row r="226" spans="1:76" ht="22.5" customHeight="1" x14ac:dyDescent="0.25">
      <c r="A226" s="134">
        <v>2014</v>
      </c>
      <c r="B226" s="134">
        <v>19</v>
      </c>
      <c r="C226" s="134"/>
      <c r="D226" s="171" t="s">
        <v>139</v>
      </c>
      <c r="E226" s="134">
        <v>1919</v>
      </c>
      <c r="F226" s="134"/>
      <c r="G226" s="141"/>
      <c r="H226" s="141"/>
      <c r="I226" s="141"/>
      <c r="J226" s="141"/>
      <c r="K226" s="141"/>
      <c r="L226" s="172">
        <v>19</v>
      </c>
      <c r="M226" s="141"/>
      <c r="N226" s="141"/>
      <c r="O226" s="141"/>
      <c r="P226" s="141"/>
      <c r="Q226" s="141"/>
      <c r="R226" s="141"/>
      <c r="S226" s="141"/>
      <c r="T226" s="141"/>
      <c r="U226" s="141"/>
      <c r="V226" s="141"/>
      <c r="W226" s="141"/>
      <c r="X226" s="141"/>
      <c r="Y226" s="141"/>
      <c r="Z226" s="141"/>
      <c r="AA226" s="141"/>
      <c r="AB226" s="141"/>
      <c r="AC226" s="148"/>
      <c r="AD226" s="148"/>
      <c r="AE226" s="100"/>
      <c r="AF226" s="100"/>
      <c r="AG226" s="100"/>
      <c r="AH226" s="100"/>
      <c r="AI226" s="100"/>
      <c r="AJ226" s="100"/>
      <c r="AK226" s="100"/>
      <c r="AL226" s="100"/>
      <c r="AM226" s="100"/>
      <c r="AN226" s="100"/>
      <c r="AO226" s="100"/>
      <c r="AP226" s="100"/>
      <c r="AQ226" s="100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</row>
    <row r="227" spans="1:76" ht="22.5" customHeight="1" x14ac:dyDescent="0.25">
      <c r="A227" s="134">
        <v>2015</v>
      </c>
      <c r="B227" s="134">
        <v>20</v>
      </c>
      <c r="C227" s="134"/>
      <c r="D227" s="171" t="s">
        <v>140</v>
      </c>
      <c r="E227" s="141">
        <v>1920</v>
      </c>
      <c r="F227" s="134"/>
      <c r="G227" s="141"/>
      <c r="H227" s="141"/>
      <c r="I227" s="141"/>
      <c r="J227" s="141"/>
      <c r="K227" s="141"/>
      <c r="L227" s="172">
        <v>20</v>
      </c>
      <c r="M227" s="141"/>
      <c r="N227" s="141"/>
      <c r="O227" s="141"/>
      <c r="P227" s="141"/>
      <c r="Q227" s="141"/>
      <c r="R227" s="141"/>
      <c r="S227" s="141"/>
      <c r="T227" s="141"/>
      <c r="U227" s="141"/>
      <c r="V227" s="141"/>
      <c r="W227" s="141"/>
      <c r="X227" s="141"/>
      <c r="Y227" s="141"/>
      <c r="Z227" s="141"/>
      <c r="AA227" s="141"/>
      <c r="AB227" s="141"/>
      <c r="AC227" s="148"/>
      <c r="AD227" s="148"/>
      <c r="AE227" s="100"/>
      <c r="AF227" s="100"/>
      <c r="AG227" s="100"/>
      <c r="AH227" s="100"/>
      <c r="AI227" s="100"/>
      <c r="AJ227" s="100"/>
      <c r="AK227" s="100"/>
      <c r="AL227" s="100"/>
      <c r="AM227" s="100"/>
      <c r="AN227" s="100"/>
      <c r="AO227" s="100"/>
      <c r="AP227" s="100"/>
      <c r="AQ227" s="100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</row>
    <row r="228" spans="1:76" ht="22.5" customHeight="1" x14ac:dyDescent="0.25">
      <c r="A228" s="134"/>
      <c r="B228" s="134">
        <v>21</v>
      </c>
      <c r="C228" s="134"/>
      <c r="D228" s="171" t="s">
        <v>141</v>
      </c>
      <c r="E228" s="134">
        <v>1921</v>
      </c>
      <c r="F228" s="134"/>
      <c r="G228" s="141"/>
      <c r="H228" s="141"/>
      <c r="I228" s="141"/>
      <c r="J228" s="141"/>
      <c r="K228" s="141"/>
      <c r="L228" s="172">
        <v>21</v>
      </c>
      <c r="M228" s="141"/>
      <c r="N228" s="141"/>
      <c r="O228" s="141"/>
      <c r="P228" s="141"/>
      <c r="Q228" s="141"/>
      <c r="R228" s="141"/>
      <c r="S228" s="141"/>
      <c r="T228" s="141"/>
      <c r="U228" s="141"/>
      <c r="V228" s="141"/>
      <c r="W228" s="141"/>
      <c r="X228" s="141"/>
      <c r="Y228" s="141"/>
      <c r="Z228" s="141"/>
      <c r="AA228" s="141"/>
      <c r="AB228" s="141"/>
      <c r="AC228" s="148"/>
      <c r="AD228" s="148"/>
      <c r="AE228" s="100"/>
      <c r="AF228" s="100"/>
      <c r="AG228" s="100"/>
      <c r="AH228" s="100"/>
      <c r="AI228" s="100"/>
      <c r="AJ228" s="100"/>
      <c r="AK228" s="100"/>
      <c r="AL228" s="100"/>
      <c r="AM228" s="100"/>
      <c r="AN228" s="100"/>
      <c r="AO228" s="100"/>
      <c r="AP228" s="100"/>
      <c r="AQ228" s="100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</row>
    <row r="229" spans="1:76" ht="22.5" customHeight="1" x14ac:dyDescent="0.25">
      <c r="A229" s="134"/>
      <c r="B229" s="134">
        <v>22</v>
      </c>
      <c r="C229" s="134"/>
      <c r="D229" s="171" t="s">
        <v>142</v>
      </c>
      <c r="E229" s="141">
        <v>1922</v>
      </c>
      <c r="F229" s="134"/>
      <c r="G229" s="141"/>
      <c r="H229" s="141"/>
      <c r="I229" s="141"/>
      <c r="J229" s="141"/>
      <c r="K229" s="141"/>
      <c r="L229" s="172">
        <v>22</v>
      </c>
      <c r="M229" s="141"/>
      <c r="N229" s="141"/>
      <c r="O229" s="141"/>
      <c r="P229" s="141"/>
      <c r="Q229" s="141"/>
      <c r="R229" s="141"/>
      <c r="S229" s="141"/>
      <c r="T229" s="141"/>
      <c r="U229" s="141"/>
      <c r="V229" s="141"/>
      <c r="W229" s="141"/>
      <c r="X229" s="141"/>
      <c r="Y229" s="141"/>
      <c r="Z229" s="141"/>
      <c r="AA229" s="141"/>
      <c r="AB229" s="141"/>
      <c r="AC229" s="148"/>
      <c r="AD229" s="148"/>
      <c r="AE229" s="100"/>
      <c r="AF229" s="100"/>
      <c r="AG229" s="100"/>
      <c r="AH229" s="100"/>
      <c r="AI229" s="100"/>
      <c r="AJ229" s="100"/>
      <c r="AK229" s="100"/>
      <c r="AL229" s="100"/>
      <c r="AM229" s="100"/>
      <c r="AN229" s="100"/>
      <c r="AO229" s="100"/>
      <c r="AP229" s="100"/>
      <c r="AQ229" s="100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</row>
    <row r="230" spans="1:76" ht="22.5" customHeight="1" x14ac:dyDescent="0.25">
      <c r="A230" s="134"/>
      <c r="B230" s="134">
        <v>23</v>
      </c>
      <c r="C230" s="134"/>
      <c r="D230" s="171" t="s">
        <v>143</v>
      </c>
      <c r="E230" s="134">
        <v>1923</v>
      </c>
      <c r="F230" s="134"/>
      <c r="G230" s="141"/>
      <c r="H230" s="141"/>
      <c r="I230" s="141"/>
      <c r="J230" s="141"/>
      <c r="K230" s="141"/>
      <c r="L230" s="172">
        <v>23</v>
      </c>
      <c r="M230" s="141"/>
      <c r="N230" s="141"/>
      <c r="O230" s="141"/>
      <c r="P230" s="141"/>
      <c r="Q230" s="141"/>
      <c r="R230" s="141"/>
      <c r="S230" s="141"/>
      <c r="T230" s="141"/>
      <c r="U230" s="141"/>
      <c r="V230" s="141"/>
      <c r="W230" s="141"/>
      <c r="X230" s="141"/>
      <c r="Y230" s="141"/>
      <c r="Z230" s="141"/>
      <c r="AA230" s="141"/>
      <c r="AB230" s="141"/>
      <c r="AC230" s="148"/>
      <c r="AD230" s="148"/>
      <c r="AE230" s="100"/>
      <c r="AF230" s="100"/>
      <c r="AG230" s="100"/>
      <c r="AH230" s="100"/>
      <c r="AI230" s="100"/>
      <c r="AJ230" s="100"/>
      <c r="AK230" s="100"/>
      <c r="AL230" s="100"/>
      <c r="AM230" s="100"/>
      <c r="AN230" s="100"/>
      <c r="AO230" s="100"/>
      <c r="AP230" s="100"/>
      <c r="AQ230" s="100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6"/>
      <c r="BW230" s="6"/>
      <c r="BX230" s="6"/>
    </row>
    <row r="231" spans="1:76" ht="22.5" customHeight="1" x14ac:dyDescent="0.25">
      <c r="A231" s="134"/>
      <c r="B231" s="134">
        <v>24</v>
      </c>
      <c r="C231" s="134"/>
      <c r="D231" s="171" t="s">
        <v>144</v>
      </c>
      <c r="E231" s="141">
        <v>1924</v>
      </c>
      <c r="F231" s="134"/>
      <c r="G231" s="141"/>
      <c r="H231" s="141"/>
      <c r="I231" s="141"/>
      <c r="J231" s="141"/>
      <c r="K231" s="141"/>
      <c r="L231" s="172">
        <v>24</v>
      </c>
      <c r="M231" s="141"/>
      <c r="N231" s="141"/>
      <c r="O231" s="141"/>
      <c r="P231" s="141"/>
      <c r="Q231" s="141"/>
      <c r="R231" s="141"/>
      <c r="S231" s="141"/>
      <c r="T231" s="141"/>
      <c r="U231" s="141"/>
      <c r="V231" s="141"/>
      <c r="W231" s="141"/>
      <c r="X231" s="141"/>
      <c r="Y231" s="141"/>
      <c r="Z231" s="141"/>
      <c r="AA231" s="141"/>
      <c r="AB231" s="141"/>
      <c r="AC231" s="148"/>
      <c r="AD231" s="148"/>
      <c r="AE231" s="100"/>
      <c r="AF231" s="100"/>
      <c r="AG231" s="100"/>
      <c r="AH231" s="100"/>
      <c r="AI231" s="100"/>
      <c r="AJ231" s="100"/>
      <c r="AK231" s="100"/>
      <c r="AL231" s="100"/>
      <c r="AM231" s="100"/>
      <c r="AN231" s="100"/>
      <c r="AO231" s="100"/>
      <c r="AP231" s="100"/>
      <c r="AQ231" s="100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6"/>
      <c r="BW231" s="6"/>
      <c r="BX231" s="6"/>
    </row>
    <row r="232" spans="1:76" ht="22.5" customHeight="1" x14ac:dyDescent="0.25">
      <c r="A232" s="134"/>
      <c r="B232" s="134">
        <v>25</v>
      </c>
      <c r="C232" s="134"/>
      <c r="D232" s="171" t="s">
        <v>145</v>
      </c>
      <c r="E232" s="134">
        <v>1925</v>
      </c>
      <c r="F232" s="134"/>
      <c r="G232" s="141"/>
      <c r="H232" s="141"/>
      <c r="I232" s="141"/>
      <c r="J232" s="141"/>
      <c r="K232" s="141"/>
      <c r="L232" s="172">
        <v>25</v>
      </c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/>
      <c r="AA232" s="141"/>
      <c r="AB232" s="141"/>
      <c r="AC232" s="148"/>
      <c r="AD232" s="148"/>
      <c r="AE232" s="100"/>
      <c r="AF232" s="100"/>
      <c r="AG232" s="100"/>
      <c r="AH232" s="100"/>
      <c r="AI232" s="100"/>
      <c r="AJ232" s="100"/>
      <c r="AK232" s="100"/>
      <c r="AL232" s="100"/>
      <c r="AM232" s="100"/>
      <c r="AN232" s="100"/>
      <c r="AO232" s="100"/>
      <c r="AP232" s="100"/>
      <c r="AQ232" s="100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6"/>
      <c r="BW232" s="6"/>
      <c r="BX232" s="6"/>
    </row>
    <row r="233" spans="1:76" ht="22.5" customHeight="1" x14ac:dyDescent="0.25">
      <c r="A233" s="134"/>
      <c r="B233" s="134">
        <v>26</v>
      </c>
      <c r="C233" s="134"/>
      <c r="D233" s="171" t="s">
        <v>146</v>
      </c>
      <c r="E233" s="141">
        <v>1926</v>
      </c>
      <c r="F233" s="134"/>
      <c r="G233" s="141"/>
      <c r="H233" s="141"/>
      <c r="I233" s="141"/>
      <c r="J233" s="141"/>
      <c r="K233" s="141"/>
      <c r="L233" s="172">
        <v>26</v>
      </c>
      <c r="M233" s="141"/>
      <c r="N233" s="141"/>
      <c r="O233" s="141"/>
      <c r="P233" s="141"/>
      <c r="Q233" s="141"/>
      <c r="R233" s="141"/>
      <c r="S233" s="141"/>
      <c r="T233" s="141"/>
      <c r="U233" s="141"/>
      <c r="V233" s="141"/>
      <c r="W233" s="141"/>
      <c r="X233" s="141"/>
      <c r="Y233" s="141"/>
      <c r="Z233" s="141"/>
      <c r="AA233" s="141"/>
      <c r="AB233" s="141"/>
      <c r="AC233" s="148"/>
      <c r="AD233" s="148"/>
      <c r="AE233" s="100"/>
      <c r="AF233" s="100"/>
      <c r="AG233" s="100"/>
      <c r="AH233" s="100"/>
      <c r="AI233" s="100"/>
      <c r="AJ233" s="100"/>
      <c r="AK233" s="100"/>
      <c r="AL233" s="100"/>
      <c r="AM233" s="100"/>
      <c r="AN233" s="100"/>
      <c r="AO233" s="100"/>
      <c r="AP233" s="100"/>
      <c r="AQ233" s="100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6"/>
      <c r="BW233" s="6"/>
      <c r="BX233" s="6"/>
    </row>
    <row r="234" spans="1:76" ht="22.5" customHeight="1" x14ac:dyDescent="0.25">
      <c r="A234" s="134"/>
      <c r="B234" s="134">
        <v>27</v>
      </c>
      <c r="C234" s="134"/>
      <c r="D234" s="171" t="s">
        <v>147</v>
      </c>
      <c r="E234" s="134">
        <v>1927</v>
      </c>
      <c r="F234" s="134"/>
      <c r="G234" s="141"/>
      <c r="H234" s="141"/>
      <c r="I234" s="141"/>
      <c r="J234" s="141"/>
      <c r="K234" s="141"/>
      <c r="L234" s="172">
        <v>27</v>
      </c>
      <c r="M234" s="141"/>
      <c r="N234" s="141"/>
      <c r="O234" s="141"/>
      <c r="P234" s="141"/>
      <c r="Q234" s="141"/>
      <c r="R234" s="141"/>
      <c r="S234" s="141"/>
      <c r="T234" s="141"/>
      <c r="U234" s="141"/>
      <c r="V234" s="141"/>
      <c r="W234" s="141"/>
      <c r="X234" s="141"/>
      <c r="Y234" s="141"/>
      <c r="Z234" s="141"/>
      <c r="AA234" s="141"/>
      <c r="AB234" s="141"/>
      <c r="AC234" s="148"/>
      <c r="AD234" s="148"/>
      <c r="AE234" s="100"/>
      <c r="AF234" s="100"/>
      <c r="AG234" s="100"/>
      <c r="AH234" s="100"/>
      <c r="AI234" s="100"/>
      <c r="AJ234" s="100"/>
      <c r="AK234" s="100"/>
      <c r="AL234" s="100"/>
      <c r="AM234" s="100"/>
      <c r="AN234" s="100"/>
      <c r="AO234" s="100"/>
      <c r="AP234" s="100"/>
      <c r="AQ234" s="100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6"/>
      <c r="BW234" s="6"/>
      <c r="BX234" s="6"/>
    </row>
    <row r="235" spans="1:76" ht="22.5" customHeight="1" x14ac:dyDescent="0.25">
      <c r="A235" s="134"/>
      <c r="B235" s="134">
        <v>28</v>
      </c>
      <c r="C235" s="134"/>
      <c r="D235" s="171" t="s">
        <v>148</v>
      </c>
      <c r="E235" s="141">
        <v>1928</v>
      </c>
      <c r="F235" s="134"/>
      <c r="G235" s="141"/>
      <c r="H235" s="141"/>
      <c r="I235" s="141"/>
      <c r="J235" s="141"/>
      <c r="K235" s="141"/>
      <c r="L235" s="172">
        <v>28</v>
      </c>
      <c r="M235" s="141"/>
      <c r="N235" s="141"/>
      <c r="O235" s="141"/>
      <c r="P235" s="141"/>
      <c r="Q235" s="141"/>
      <c r="R235" s="141"/>
      <c r="S235" s="141"/>
      <c r="T235" s="141"/>
      <c r="U235" s="141"/>
      <c r="V235" s="141"/>
      <c r="W235" s="141"/>
      <c r="X235" s="141"/>
      <c r="Y235" s="141"/>
      <c r="Z235" s="141"/>
      <c r="AA235" s="141"/>
      <c r="AB235" s="141"/>
      <c r="AC235" s="148"/>
      <c r="AD235" s="148"/>
      <c r="AE235" s="100"/>
      <c r="AF235" s="100"/>
      <c r="AG235" s="100"/>
      <c r="AH235" s="100"/>
      <c r="AI235" s="100"/>
      <c r="AJ235" s="100"/>
      <c r="AK235" s="100"/>
      <c r="AL235" s="100"/>
      <c r="AM235" s="100"/>
      <c r="AN235" s="100"/>
      <c r="AO235" s="100"/>
      <c r="AP235" s="100"/>
      <c r="AQ235" s="100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6"/>
      <c r="BW235" s="6"/>
      <c r="BX235" s="6"/>
    </row>
    <row r="236" spans="1:76" ht="22.5" customHeight="1" x14ac:dyDescent="0.25">
      <c r="A236" s="134"/>
      <c r="B236" s="134">
        <v>29</v>
      </c>
      <c r="C236" s="134"/>
      <c r="D236" s="171" t="s">
        <v>149</v>
      </c>
      <c r="E236" s="134">
        <v>1929</v>
      </c>
      <c r="F236" s="134"/>
      <c r="G236" s="141"/>
      <c r="H236" s="141"/>
      <c r="I236" s="141"/>
      <c r="J236" s="141"/>
      <c r="K236" s="141"/>
      <c r="L236" s="172">
        <v>29</v>
      </c>
      <c r="M236" s="141"/>
      <c r="N236" s="141"/>
      <c r="O236" s="141"/>
      <c r="P236" s="141"/>
      <c r="Q236" s="141"/>
      <c r="R236" s="141"/>
      <c r="S236" s="141"/>
      <c r="T236" s="141"/>
      <c r="U236" s="141"/>
      <c r="V236" s="141"/>
      <c r="W236" s="141"/>
      <c r="X236" s="141"/>
      <c r="Y236" s="141"/>
      <c r="Z236" s="141"/>
      <c r="AA236" s="141"/>
      <c r="AB236" s="141"/>
      <c r="AC236" s="148"/>
      <c r="AD236" s="148"/>
      <c r="AE236" s="100"/>
      <c r="AF236" s="100"/>
      <c r="AG236" s="100"/>
      <c r="AH236" s="100"/>
      <c r="AI236" s="100"/>
      <c r="AJ236" s="100"/>
      <c r="AK236" s="100"/>
      <c r="AL236" s="100"/>
      <c r="AM236" s="100"/>
      <c r="AN236" s="100"/>
      <c r="AO236" s="100"/>
      <c r="AP236" s="100"/>
      <c r="AQ236" s="100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6"/>
      <c r="BW236" s="6"/>
      <c r="BX236" s="6"/>
    </row>
    <row r="237" spans="1:76" ht="22.5" customHeight="1" x14ac:dyDescent="0.25">
      <c r="A237" s="134"/>
      <c r="B237" s="134">
        <v>30</v>
      </c>
      <c r="C237" s="134"/>
      <c r="D237" s="171" t="s">
        <v>150</v>
      </c>
      <c r="E237" s="141">
        <v>1930</v>
      </c>
      <c r="F237" s="134"/>
      <c r="G237" s="141"/>
      <c r="H237" s="141"/>
      <c r="I237" s="141"/>
      <c r="J237" s="141"/>
      <c r="K237" s="141"/>
      <c r="L237" s="172">
        <v>30</v>
      </c>
      <c r="M237" s="141"/>
      <c r="N237" s="141"/>
      <c r="O237" s="141"/>
      <c r="P237" s="141"/>
      <c r="Q237" s="141"/>
      <c r="R237" s="141"/>
      <c r="S237" s="141"/>
      <c r="T237" s="141"/>
      <c r="U237" s="141"/>
      <c r="V237" s="141"/>
      <c r="W237" s="141"/>
      <c r="X237" s="141"/>
      <c r="Y237" s="141"/>
      <c r="Z237" s="141"/>
      <c r="AA237" s="141"/>
      <c r="AB237" s="141"/>
      <c r="AC237" s="148"/>
      <c r="AD237" s="148"/>
      <c r="AE237" s="100"/>
      <c r="AF237" s="100"/>
      <c r="AG237" s="100"/>
      <c r="AH237" s="100"/>
      <c r="AI237" s="100"/>
      <c r="AJ237" s="100"/>
      <c r="AK237" s="100"/>
      <c r="AL237" s="100"/>
      <c r="AM237" s="100"/>
      <c r="AN237" s="100"/>
      <c r="AO237" s="100"/>
      <c r="AP237" s="100"/>
      <c r="AQ237" s="100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6"/>
      <c r="BW237" s="6"/>
      <c r="BX237" s="6"/>
    </row>
    <row r="238" spans="1:76" ht="22.5" customHeight="1" x14ac:dyDescent="0.25">
      <c r="A238" s="171"/>
      <c r="B238" s="141">
        <v>31</v>
      </c>
      <c r="C238" s="141"/>
      <c r="D238" s="171" t="s">
        <v>151</v>
      </c>
      <c r="E238" s="134">
        <v>1931</v>
      </c>
      <c r="F238" s="134"/>
      <c r="G238" s="134"/>
      <c r="H238" s="134"/>
      <c r="I238" s="134"/>
      <c r="J238" s="134"/>
      <c r="K238" s="134"/>
      <c r="L238" s="172">
        <v>31</v>
      </c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  <c r="AA238" s="134"/>
      <c r="AB238" s="134"/>
      <c r="AC238" s="134"/>
      <c r="AD238" s="134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6"/>
      <c r="BW238" s="6"/>
      <c r="BX238" s="6"/>
    </row>
    <row r="239" spans="1:76" ht="22.5" customHeight="1" x14ac:dyDescent="0.25">
      <c r="A239" s="134"/>
      <c r="B239" s="134"/>
      <c r="C239" s="134"/>
      <c r="D239" s="171" t="s">
        <v>152</v>
      </c>
      <c r="E239" s="141">
        <v>1932</v>
      </c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  <c r="AA239" s="134"/>
      <c r="AB239" s="134"/>
      <c r="AC239" s="134"/>
      <c r="AD239" s="134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6"/>
      <c r="BW239" s="6"/>
      <c r="BX239" s="6"/>
    </row>
    <row r="240" spans="1:76" ht="22.5" customHeight="1" x14ac:dyDescent="0.25">
      <c r="A240" s="134"/>
      <c r="B240" s="134"/>
      <c r="C240" s="134"/>
      <c r="D240" s="171" t="s">
        <v>153</v>
      </c>
      <c r="E240" s="134">
        <v>1933</v>
      </c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  <c r="AA240" s="134"/>
      <c r="AB240" s="134"/>
      <c r="AC240" s="134"/>
      <c r="AD240" s="134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6"/>
      <c r="BW240" s="6"/>
      <c r="BX240" s="6"/>
    </row>
    <row r="241" spans="1:76" ht="22.5" customHeight="1" x14ac:dyDescent="0.25">
      <c r="A241" s="134"/>
      <c r="B241" s="134"/>
      <c r="C241" s="134"/>
      <c r="D241" s="171" t="s">
        <v>154</v>
      </c>
      <c r="E241" s="141">
        <v>1934</v>
      </c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  <c r="AA241" s="134"/>
      <c r="AB241" s="134"/>
      <c r="AC241" s="134"/>
      <c r="AD241" s="134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6"/>
      <c r="BW241" s="6"/>
      <c r="BX241" s="6"/>
    </row>
    <row r="242" spans="1:76" ht="22.5" customHeight="1" x14ac:dyDescent="0.25">
      <c r="A242" s="134"/>
      <c r="B242" s="134"/>
      <c r="C242" s="134"/>
      <c r="D242" s="171" t="s">
        <v>155</v>
      </c>
      <c r="E242" s="134">
        <v>1935</v>
      </c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  <c r="AA242" s="134"/>
      <c r="AB242" s="134"/>
      <c r="AC242" s="134"/>
      <c r="AD242" s="134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6"/>
      <c r="BW242" s="6"/>
      <c r="BX242" s="6"/>
    </row>
    <row r="243" spans="1:76" ht="22.5" customHeight="1" x14ac:dyDescent="0.25">
      <c r="A243" s="134"/>
      <c r="B243" s="134"/>
      <c r="C243" s="134"/>
      <c r="D243" s="171" t="s">
        <v>156</v>
      </c>
      <c r="E243" s="141">
        <v>1936</v>
      </c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  <c r="AA243" s="134"/>
      <c r="AB243" s="134"/>
      <c r="AC243" s="134"/>
      <c r="AD243" s="134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6"/>
      <c r="BW243" s="6"/>
      <c r="BX243" s="6"/>
    </row>
    <row r="244" spans="1:76" ht="22.5" customHeight="1" x14ac:dyDescent="0.25">
      <c r="A244" s="134"/>
      <c r="B244" s="134"/>
      <c r="C244" s="134"/>
      <c r="D244" s="171" t="s">
        <v>157</v>
      </c>
      <c r="E244" s="134">
        <v>1937</v>
      </c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  <c r="AA244" s="134"/>
      <c r="AB244" s="134"/>
      <c r="AC244" s="134"/>
      <c r="AD244" s="134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6"/>
      <c r="BW244" s="6"/>
      <c r="BX244" s="6"/>
    </row>
    <row r="245" spans="1:76" ht="22.5" customHeight="1" x14ac:dyDescent="0.25">
      <c r="A245" s="134"/>
      <c r="B245" s="134"/>
      <c r="C245" s="134"/>
      <c r="D245" s="171" t="s">
        <v>158</v>
      </c>
      <c r="E245" s="141">
        <v>1938</v>
      </c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  <c r="AA245" s="134"/>
      <c r="AB245" s="134"/>
      <c r="AC245" s="134"/>
      <c r="AD245" s="134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6"/>
      <c r="BW245" s="6"/>
      <c r="BX245" s="6"/>
    </row>
    <row r="246" spans="1:76" ht="22.5" customHeight="1" x14ac:dyDescent="0.25">
      <c r="A246" s="134"/>
      <c r="B246" s="134"/>
      <c r="C246" s="134"/>
      <c r="D246" s="171" t="s">
        <v>159</v>
      </c>
      <c r="E246" s="134">
        <v>1939</v>
      </c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  <c r="AA246" s="134"/>
      <c r="AB246" s="134"/>
      <c r="AC246" s="134"/>
      <c r="AD246" s="134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6"/>
      <c r="BW246" s="6"/>
      <c r="BX246" s="6"/>
    </row>
    <row r="247" spans="1:76" ht="22.5" customHeight="1" x14ac:dyDescent="0.25">
      <c r="A247" s="134"/>
      <c r="B247" s="134"/>
      <c r="C247" s="134"/>
      <c r="D247" s="171" t="s">
        <v>160</v>
      </c>
      <c r="E247" s="141">
        <v>1940</v>
      </c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  <c r="AA247" s="134"/>
      <c r="AB247" s="134"/>
      <c r="AC247" s="134"/>
      <c r="AD247" s="134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6"/>
      <c r="BW247" s="6"/>
      <c r="BX247" s="6"/>
    </row>
    <row r="248" spans="1:76" ht="22.5" customHeight="1" x14ac:dyDescent="0.25">
      <c r="A248" s="134"/>
      <c r="B248" s="134"/>
      <c r="C248" s="134"/>
      <c r="D248" s="171" t="s">
        <v>161</v>
      </c>
      <c r="E248" s="134">
        <v>1941</v>
      </c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  <c r="AA248" s="134"/>
      <c r="AB248" s="134"/>
      <c r="AC248" s="134"/>
      <c r="AD248" s="134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6"/>
      <c r="BW248" s="6"/>
      <c r="BX248" s="6"/>
    </row>
    <row r="249" spans="1:76" ht="22.5" customHeight="1" x14ac:dyDescent="0.25">
      <c r="A249" s="134"/>
      <c r="B249" s="134"/>
      <c r="C249" s="134"/>
      <c r="D249" s="171" t="s">
        <v>162</v>
      </c>
      <c r="E249" s="141">
        <v>1942</v>
      </c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  <c r="AA249" s="134"/>
      <c r="AB249" s="134"/>
      <c r="AC249" s="134"/>
      <c r="AD249" s="134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6"/>
      <c r="BW249" s="6"/>
      <c r="BX249" s="6"/>
    </row>
    <row r="250" spans="1:76" ht="22.5" customHeight="1" x14ac:dyDescent="0.25">
      <c r="A250" s="134"/>
      <c r="B250" s="134"/>
      <c r="C250" s="134"/>
      <c r="D250" s="171" t="s">
        <v>163</v>
      </c>
      <c r="E250" s="134">
        <v>1943</v>
      </c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  <c r="AA250" s="134"/>
      <c r="AB250" s="134"/>
      <c r="AC250" s="134"/>
      <c r="AD250" s="134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6"/>
      <c r="BW250" s="6"/>
      <c r="BX250" s="6"/>
    </row>
    <row r="251" spans="1:76" ht="22.5" customHeight="1" x14ac:dyDescent="0.25">
      <c r="A251" s="134"/>
      <c r="B251" s="134"/>
      <c r="C251" s="134"/>
      <c r="D251" s="171" t="s">
        <v>164</v>
      </c>
      <c r="E251" s="141">
        <v>1944</v>
      </c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  <c r="AA251" s="134"/>
      <c r="AB251" s="134"/>
      <c r="AC251" s="134"/>
      <c r="AD251" s="134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6"/>
      <c r="BW251" s="6"/>
      <c r="BX251" s="6"/>
    </row>
    <row r="252" spans="1:76" ht="22.5" customHeight="1" x14ac:dyDescent="0.25">
      <c r="A252" s="134"/>
      <c r="B252" s="134"/>
      <c r="C252" s="134"/>
      <c r="D252" s="171" t="s">
        <v>165</v>
      </c>
      <c r="E252" s="134">
        <v>1945</v>
      </c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  <c r="AA252" s="134"/>
      <c r="AB252" s="134"/>
      <c r="AC252" s="134"/>
      <c r="AD252" s="134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6"/>
      <c r="BW252" s="6"/>
      <c r="BX252" s="6"/>
    </row>
    <row r="253" spans="1:76" ht="22.5" customHeight="1" x14ac:dyDescent="0.25">
      <c r="A253" s="134"/>
      <c r="B253" s="134"/>
      <c r="C253" s="134"/>
      <c r="D253" s="171" t="s">
        <v>166</v>
      </c>
      <c r="E253" s="141">
        <v>1946</v>
      </c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  <c r="AA253" s="134"/>
      <c r="AB253" s="134"/>
      <c r="AC253" s="134"/>
      <c r="AD253" s="134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6"/>
      <c r="BW253" s="6"/>
      <c r="BX253" s="6"/>
    </row>
    <row r="254" spans="1:76" ht="22.5" customHeight="1" x14ac:dyDescent="0.25">
      <c r="A254" s="134"/>
      <c r="B254" s="134"/>
      <c r="C254" s="134"/>
      <c r="D254" s="171" t="s">
        <v>167</v>
      </c>
      <c r="E254" s="134">
        <v>1947</v>
      </c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47"/>
      <c r="AA254" s="47"/>
      <c r="AB254" s="4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6"/>
      <c r="BW254" s="6"/>
      <c r="BX254" s="6"/>
    </row>
    <row r="255" spans="1:76" ht="22.5" customHeight="1" x14ac:dyDescent="0.25">
      <c r="A255" s="134"/>
      <c r="B255" s="134"/>
      <c r="C255" s="134"/>
      <c r="D255" s="171" t="s">
        <v>168</v>
      </c>
      <c r="E255" s="141">
        <v>1948</v>
      </c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47"/>
      <c r="AA255" s="47"/>
      <c r="AB255" s="4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6"/>
      <c r="BW255" s="6"/>
      <c r="BX255" s="6"/>
    </row>
    <row r="256" spans="1:76" ht="22.5" customHeight="1" x14ac:dyDescent="0.25">
      <c r="A256" s="134"/>
      <c r="B256" s="134"/>
      <c r="C256" s="134"/>
      <c r="D256" s="171" t="s">
        <v>169</v>
      </c>
      <c r="E256" s="134">
        <v>1949</v>
      </c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47"/>
      <c r="AA256" s="47"/>
      <c r="AB256" s="4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6"/>
      <c r="BW256" s="6"/>
      <c r="BX256" s="6"/>
    </row>
    <row r="257" spans="1:76" ht="22.5" customHeight="1" x14ac:dyDescent="0.25">
      <c r="A257" s="134"/>
      <c r="B257" s="134"/>
      <c r="C257" s="134"/>
      <c r="D257" s="171" t="s">
        <v>170</v>
      </c>
      <c r="E257" s="141">
        <v>1950</v>
      </c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47"/>
      <c r="AA257" s="47"/>
      <c r="AB257" s="4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6"/>
      <c r="BW257" s="6"/>
      <c r="BX257" s="6"/>
    </row>
    <row r="258" spans="1:76" ht="22.5" customHeight="1" x14ac:dyDescent="0.25">
      <c r="A258" s="134"/>
      <c r="B258" s="134"/>
      <c r="C258" s="134"/>
      <c r="D258" s="171" t="s">
        <v>171</v>
      </c>
      <c r="E258" s="134">
        <v>1951</v>
      </c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47"/>
      <c r="AA258" s="47"/>
      <c r="AB258" s="4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6"/>
      <c r="BW258" s="6"/>
      <c r="BX258" s="6"/>
    </row>
    <row r="259" spans="1:76" ht="22.5" customHeight="1" x14ac:dyDescent="0.25">
      <c r="A259" s="134"/>
      <c r="B259" s="134"/>
      <c r="C259" s="134"/>
      <c r="D259" s="171" t="s">
        <v>172</v>
      </c>
      <c r="E259" s="141">
        <v>1952</v>
      </c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47"/>
      <c r="AA259" s="47"/>
      <c r="AB259" s="4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6"/>
      <c r="BW259" s="6"/>
      <c r="BX259" s="6"/>
    </row>
    <row r="260" spans="1:76" ht="22.5" customHeight="1" x14ac:dyDescent="0.25">
      <c r="A260" s="134"/>
      <c r="B260" s="134"/>
      <c r="C260" s="134"/>
      <c r="D260" s="171" t="s">
        <v>173</v>
      </c>
      <c r="E260" s="134">
        <v>1953</v>
      </c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47"/>
      <c r="AA260" s="47"/>
      <c r="AB260" s="4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6"/>
      <c r="BW260" s="6"/>
      <c r="BX260" s="6"/>
    </row>
    <row r="261" spans="1:76" ht="22.5" customHeight="1" x14ac:dyDescent="0.25">
      <c r="A261" s="134"/>
      <c r="B261" s="134"/>
      <c r="C261" s="134"/>
      <c r="D261" s="171" t="s">
        <v>174</v>
      </c>
      <c r="E261" s="141">
        <v>1954</v>
      </c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47"/>
      <c r="AA261" s="47"/>
      <c r="AB261" s="4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6"/>
      <c r="BW261" s="6"/>
      <c r="BX261" s="6"/>
    </row>
    <row r="262" spans="1:76" ht="22.5" customHeight="1" x14ac:dyDescent="0.25">
      <c r="A262" s="134"/>
      <c r="B262" s="134"/>
      <c r="C262" s="134"/>
      <c r="D262" s="171" t="s">
        <v>175</v>
      </c>
      <c r="E262" s="134">
        <v>1955</v>
      </c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47"/>
      <c r="AA262" s="47"/>
      <c r="AB262" s="4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6"/>
      <c r="BW262" s="6"/>
      <c r="BX262" s="6"/>
    </row>
    <row r="263" spans="1:76" ht="22.5" customHeight="1" x14ac:dyDescent="0.25">
      <c r="A263" s="134"/>
      <c r="B263" s="134"/>
      <c r="C263" s="134"/>
      <c r="D263" s="171" t="s">
        <v>176</v>
      </c>
      <c r="E263" s="141">
        <v>1956</v>
      </c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47"/>
      <c r="AA263" s="47"/>
      <c r="AB263" s="4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6"/>
      <c r="BW263" s="6"/>
      <c r="BX263" s="6"/>
    </row>
    <row r="264" spans="1:76" ht="22.5" customHeight="1" x14ac:dyDescent="0.25">
      <c r="A264" s="134"/>
      <c r="B264" s="134"/>
      <c r="C264" s="134"/>
      <c r="D264" s="171" t="s">
        <v>177</v>
      </c>
      <c r="E264" s="134">
        <v>1957</v>
      </c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47"/>
      <c r="AA264" s="47"/>
      <c r="AB264" s="4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6"/>
      <c r="BW264" s="6"/>
      <c r="BX264" s="6"/>
    </row>
    <row r="265" spans="1:76" ht="22.5" customHeight="1" x14ac:dyDescent="0.25">
      <c r="A265" s="134"/>
      <c r="B265" s="134"/>
      <c r="C265" s="134"/>
      <c r="D265" s="171" t="s">
        <v>178</v>
      </c>
      <c r="E265" s="141">
        <v>1958</v>
      </c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47"/>
      <c r="AA265" s="47"/>
      <c r="AB265" s="4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6"/>
      <c r="BW265" s="6"/>
      <c r="BX265" s="6"/>
    </row>
    <row r="266" spans="1:76" ht="22.5" customHeight="1" x14ac:dyDescent="0.25">
      <c r="A266" s="134"/>
      <c r="B266" s="134"/>
      <c r="C266" s="134"/>
      <c r="D266" s="171" t="s">
        <v>179</v>
      </c>
      <c r="E266" s="134">
        <v>1959</v>
      </c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47"/>
      <c r="AA266" s="47"/>
      <c r="AB266" s="4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6"/>
      <c r="BW266" s="6"/>
      <c r="BX266" s="6"/>
    </row>
    <row r="267" spans="1:76" ht="22.5" customHeight="1" x14ac:dyDescent="0.25">
      <c r="A267" s="134"/>
      <c r="B267" s="134"/>
      <c r="C267" s="134"/>
      <c r="D267" s="171" t="s">
        <v>180</v>
      </c>
      <c r="E267" s="141">
        <v>1960</v>
      </c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47"/>
      <c r="AA267" s="47"/>
      <c r="AB267" s="4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6"/>
      <c r="BW267" s="6"/>
      <c r="BX267" s="6"/>
    </row>
    <row r="268" spans="1:76" ht="22.5" customHeight="1" x14ac:dyDescent="0.25">
      <c r="A268" s="134"/>
      <c r="B268" s="134"/>
      <c r="C268" s="134"/>
      <c r="D268" s="171" t="s">
        <v>181</v>
      </c>
      <c r="E268" s="134">
        <v>1961</v>
      </c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47"/>
      <c r="AA268" s="47"/>
      <c r="AB268" s="4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6"/>
      <c r="BW268" s="6"/>
      <c r="BX268" s="6"/>
    </row>
    <row r="269" spans="1:76" ht="22.5" customHeight="1" x14ac:dyDescent="0.25">
      <c r="A269" s="134"/>
      <c r="B269" s="134"/>
      <c r="C269" s="134"/>
      <c r="D269" s="171" t="s">
        <v>182</v>
      </c>
      <c r="E269" s="141">
        <v>1962</v>
      </c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47"/>
      <c r="AA269" s="47"/>
      <c r="AB269" s="4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6"/>
      <c r="BW269" s="6"/>
      <c r="BX269" s="6"/>
    </row>
    <row r="270" spans="1:76" ht="22.5" customHeight="1" x14ac:dyDescent="0.25">
      <c r="A270" s="134"/>
      <c r="B270" s="134"/>
      <c r="C270" s="134"/>
      <c r="D270" s="171" t="s">
        <v>183</v>
      </c>
      <c r="E270" s="134">
        <v>1963</v>
      </c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47"/>
      <c r="AA270" s="47"/>
      <c r="AB270" s="4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6"/>
      <c r="BS270" s="6"/>
      <c r="BT270" s="6"/>
      <c r="BU270" s="6"/>
      <c r="BV270" s="6"/>
      <c r="BW270" s="6"/>
      <c r="BX270" s="6"/>
    </row>
    <row r="271" spans="1:76" ht="22.5" customHeight="1" x14ac:dyDescent="0.25">
      <c r="A271" s="134"/>
      <c r="B271" s="134"/>
      <c r="C271" s="134"/>
      <c r="D271" s="171" t="s">
        <v>184</v>
      </c>
      <c r="E271" s="141">
        <v>1964</v>
      </c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47"/>
      <c r="AA271" s="47"/>
      <c r="AB271" s="4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6"/>
      <c r="BS271" s="6"/>
      <c r="BT271" s="6"/>
      <c r="BU271" s="6"/>
      <c r="BV271" s="6"/>
      <c r="BW271" s="6"/>
      <c r="BX271" s="6"/>
    </row>
    <row r="272" spans="1:76" ht="22.5" customHeight="1" x14ac:dyDescent="0.25">
      <c r="A272" s="134"/>
      <c r="B272" s="134"/>
      <c r="C272" s="134"/>
      <c r="D272" s="171" t="s">
        <v>185</v>
      </c>
      <c r="E272" s="134">
        <v>1965</v>
      </c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47"/>
      <c r="AA272" s="47"/>
      <c r="AB272" s="4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6"/>
      <c r="BS272" s="6"/>
      <c r="BT272" s="6"/>
      <c r="BU272" s="6"/>
      <c r="BV272" s="6"/>
      <c r="BW272" s="6"/>
      <c r="BX272" s="6"/>
    </row>
    <row r="273" spans="1:76" ht="22.5" customHeight="1" x14ac:dyDescent="0.25">
      <c r="A273" s="134"/>
      <c r="B273" s="134"/>
      <c r="C273" s="134"/>
      <c r="D273" s="171" t="s">
        <v>186</v>
      </c>
      <c r="E273" s="141">
        <v>1966</v>
      </c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47"/>
      <c r="AA273" s="47"/>
      <c r="AB273" s="4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6"/>
      <c r="BS273" s="6"/>
      <c r="BT273" s="6"/>
      <c r="BU273" s="6"/>
      <c r="BV273" s="6"/>
      <c r="BW273" s="6"/>
      <c r="BX273" s="6"/>
    </row>
    <row r="274" spans="1:76" ht="22.5" customHeight="1" x14ac:dyDescent="0.25">
      <c r="A274" s="134"/>
      <c r="B274" s="134"/>
      <c r="C274" s="134"/>
      <c r="D274" s="171" t="s">
        <v>187</v>
      </c>
      <c r="E274" s="134">
        <v>1967</v>
      </c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47"/>
      <c r="AA274" s="47"/>
      <c r="AB274" s="4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6"/>
      <c r="BS274" s="6"/>
      <c r="BT274" s="6"/>
      <c r="BU274" s="6"/>
      <c r="BV274" s="6"/>
      <c r="BW274" s="6"/>
      <c r="BX274" s="6"/>
    </row>
    <row r="275" spans="1:76" ht="22.5" customHeight="1" x14ac:dyDescent="0.25">
      <c r="A275" s="134"/>
      <c r="B275" s="134"/>
      <c r="C275" s="134"/>
      <c r="D275" s="171" t="s">
        <v>188</v>
      </c>
      <c r="E275" s="141">
        <v>1968</v>
      </c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47"/>
      <c r="AA275" s="47"/>
      <c r="AB275" s="4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6"/>
      <c r="BS275" s="6"/>
      <c r="BT275" s="6"/>
      <c r="BU275" s="6"/>
      <c r="BV275" s="6"/>
      <c r="BW275" s="6"/>
      <c r="BX275" s="6"/>
    </row>
    <row r="276" spans="1:76" ht="22.5" customHeight="1" x14ac:dyDescent="0.25">
      <c r="A276" s="134"/>
      <c r="B276" s="134"/>
      <c r="C276" s="134"/>
      <c r="D276" s="171" t="s">
        <v>189</v>
      </c>
      <c r="E276" s="134">
        <v>1969</v>
      </c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47"/>
      <c r="AA276" s="47"/>
      <c r="AB276" s="4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6"/>
      <c r="BS276" s="6"/>
      <c r="BT276" s="6"/>
      <c r="BU276" s="6"/>
      <c r="BV276" s="6"/>
      <c r="BW276" s="6"/>
      <c r="BX276" s="6"/>
    </row>
    <row r="277" spans="1:76" ht="22.5" customHeight="1" x14ac:dyDescent="0.25">
      <c r="A277" s="134"/>
      <c r="B277" s="134"/>
      <c r="C277" s="134"/>
      <c r="D277" s="171" t="s">
        <v>190</v>
      </c>
      <c r="E277" s="141">
        <v>1970</v>
      </c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47"/>
      <c r="AA277" s="47"/>
      <c r="AB277" s="4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6"/>
      <c r="BS277" s="6"/>
      <c r="BT277" s="6"/>
      <c r="BU277" s="6"/>
      <c r="BV277" s="6"/>
      <c r="BW277" s="6"/>
      <c r="BX277" s="6"/>
    </row>
    <row r="278" spans="1:76" ht="22.5" customHeight="1" x14ac:dyDescent="0.25">
      <c r="A278" s="134"/>
      <c r="B278" s="134"/>
      <c r="C278" s="134"/>
      <c r="D278" s="171" t="s">
        <v>191</v>
      </c>
      <c r="E278" s="134">
        <v>1971</v>
      </c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47"/>
      <c r="AA278" s="47"/>
      <c r="AB278" s="4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6"/>
      <c r="BS278" s="6"/>
      <c r="BT278" s="6"/>
      <c r="BU278" s="6"/>
      <c r="BV278" s="6"/>
      <c r="BW278" s="6"/>
      <c r="BX278" s="6"/>
    </row>
    <row r="279" spans="1:76" ht="22.5" customHeight="1" x14ac:dyDescent="0.25">
      <c r="A279" s="134"/>
      <c r="B279" s="134"/>
      <c r="C279" s="134"/>
      <c r="D279" s="171" t="s">
        <v>192</v>
      </c>
      <c r="E279" s="141">
        <v>1972</v>
      </c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47"/>
      <c r="AA279" s="47"/>
      <c r="AB279" s="4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6"/>
      <c r="BS279" s="6"/>
      <c r="BT279" s="6"/>
      <c r="BU279" s="6"/>
      <c r="BV279" s="6"/>
      <c r="BW279" s="6"/>
      <c r="BX279" s="6"/>
    </row>
    <row r="280" spans="1:76" ht="22.5" customHeight="1" x14ac:dyDescent="0.25">
      <c r="A280" s="134"/>
      <c r="B280" s="134"/>
      <c r="C280" s="134"/>
      <c r="D280" s="171" t="s">
        <v>193</v>
      </c>
      <c r="E280" s="134">
        <v>1973</v>
      </c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47"/>
      <c r="AA280" s="47"/>
      <c r="AB280" s="4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6"/>
      <c r="BS280" s="6"/>
      <c r="BT280" s="6"/>
      <c r="BU280" s="6"/>
      <c r="BV280" s="6"/>
      <c r="BW280" s="6"/>
      <c r="BX280" s="6"/>
    </row>
    <row r="281" spans="1:76" ht="22.5" customHeight="1" x14ac:dyDescent="0.25">
      <c r="A281" s="134"/>
      <c r="B281" s="134"/>
      <c r="C281" s="134"/>
      <c r="D281" s="171" t="s">
        <v>194</v>
      </c>
      <c r="E281" s="141">
        <v>1974</v>
      </c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47"/>
      <c r="AA281" s="47"/>
      <c r="AB281" s="4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6"/>
      <c r="BS281" s="6"/>
      <c r="BT281" s="6"/>
      <c r="BU281" s="6"/>
      <c r="BV281" s="6"/>
      <c r="BW281" s="6"/>
      <c r="BX281" s="6"/>
    </row>
    <row r="282" spans="1:76" ht="22.5" customHeight="1" x14ac:dyDescent="0.25">
      <c r="A282" s="134"/>
      <c r="B282" s="134"/>
      <c r="C282" s="134"/>
      <c r="D282" s="171" t="s">
        <v>195</v>
      </c>
      <c r="E282" s="134">
        <v>1975</v>
      </c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47"/>
      <c r="AA282" s="47"/>
      <c r="AB282" s="4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6"/>
      <c r="BS282" s="6"/>
      <c r="BT282" s="6"/>
      <c r="BU282" s="6"/>
      <c r="BV282" s="6"/>
      <c r="BW282" s="6"/>
      <c r="BX282" s="6"/>
    </row>
    <row r="283" spans="1:76" ht="22.5" customHeight="1" x14ac:dyDescent="0.25">
      <c r="A283" s="134"/>
      <c r="B283" s="134"/>
      <c r="C283" s="134"/>
      <c r="D283" s="171" t="s">
        <v>196</v>
      </c>
      <c r="E283" s="141">
        <v>1976</v>
      </c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47"/>
      <c r="AA283" s="47"/>
      <c r="AB283" s="4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6"/>
      <c r="BS283" s="6"/>
      <c r="BT283" s="6"/>
      <c r="BU283" s="6"/>
      <c r="BV283" s="6"/>
      <c r="BW283" s="6"/>
      <c r="BX283" s="6"/>
    </row>
    <row r="284" spans="1:76" ht="22.5" customHeight="1" x14ac:dyDescent="0.25">
      <c r="A284" s="134"/>
      <c r="B284" s="134"/>
      <c r="C284" s="134"/>
      <c r="D284" s="171" t="s">
        <v>197</v>
      </c>
      <c r="E284" s="134">
        <v>1977</v>
      </c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47"/>
      <c r="AA284" s="47"/>
      <c r="AB284" s="4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6"/>
      <c r="BS284" s="6"/>
      <c r="BT284" s="6"/>
      <c r="BU284" s="6"/>
      <c r="BV284" s="6"/>
      <c r="BW284" s="6"/>
      <c r="BX284" s="6"/>
    </row>
    <row r="285" spans="1:76" ht="22.5" customHeight="1" x14ac:dyDescent="0.25">
      <c r="A285" s="134"/>
      <c r="B285" s="134"/>
      <c r="C285" s="134"/>
      <c r="D285" s="171" t="s">
        <v>198</v>
      </c>
      <c r="E285" s="141">
        <v>1978</v>
      </c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47"/>
      <c r="AA285" s="47"/>
      <c r="AB285" s="4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6"/>
      <c r="BS285" s="6"/>
      <c r="BT285" s="6"/>
      <c r="BU285" s="6"/>
      <c r="BV285" s="6"/>
      <c r="BW285" s="6"/>
      <c r="BX285" s="6"/>
    </row>
    <row r="286" spans="1:76" ht="22.5" customHeight="1" x14ac:dyDescent="0.25">
      <c r="A286" s="134"/>
      <c r="B286" s="134"/>
      <c r="C286" s="134"/>
      <c r="D286" s="171" t="s">
        <v>199</v>
      </c>
      <c r="E286" s="134">
        <v>1979</v>
      </c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47"/>
      <c r="AA286" s="47"/>
      <c r="AB286" s="4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6"/>
      <c r="BS286" s="6"/>
      <c r="BT286" s="6"/>
      <c r="BU286" s="6"/>
      <c r="BV286" s="6"/>
      <c r="BW286" s="6"/>
      <c r="BX286" s="6"/>
    </row>
    <row r="287" spans="1:76" ht="22.5" customHeight="1" x14ac:dyDescent="0.25">
      <c r="A287" s="134"/>
      <c r="B287" s="134"/>
      <c r="C287" s="134"/>
      <c r="D287" s="171" t="s">
        <v>200</v>
      </c>
      <c r="E287" s="141">
        <v>1980</v>
      </c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47"/>
      <c r="AA287" s="47"/>
      <c r="AB287" s="4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6"/>
      <c r="BS287" s="6"/>
      <c r="BT287" s="6"/>
      <c r="BU287" s="6"/>
      <c r="BV287" s="6"/>
      <c r="BW287" s="6"/>
      <c r="BX287" s="6"/>
    </row>
    <row r="288" spans="1:76" ht="22.5" customHeight="1" x14ac:dyDescent="0.25">
      <c r="A288" s="134"/>
      <c r="B288" s="134"/>
      <c r="C288" s="134"/>
      <c r="D288" s="171" t="s">
        <v>201</v>
      </c>
      <c r="E288" s="134">
        <v>1981</v>
      </c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47"/>
      <c r="AA288" s="47"/>
      <c r="AB288" s="4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6"/>
      <c r="BS288" s="6"/>
      <c r="BT288" s="6"/>
      <c r="BU288" s="6"/>
      <c r="BV288" s="6"/>
      <c r="BW288" s="6"/>
      <c r="BX288" s="6"/>
    </row>
    <row r="289" spans="1:76" ht="22.5" customHeight="1" x14ac:dyDescent="0.25">
      <c r="A289" s="134"/>
      <c r="B289" s="134"/>
      <c r="C289" s="134"/>
      <c r="D289" s="171" t="s">
        <v>202</v>
      </c>
      <c r="E289" s="141">
        <v>1982</v>
      </c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47"/>
      <c r="AA289" s="47"/>
      <c r="AB289" s="4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6"/>
      <c r="BS289" s="6"/>
      <c r="BT289" s="6"/>
      <c r="BU289" s="6"/>
      <c r="BV289" s="6"/>
      <c r="BW289" s="6"/>
      <c r="BX289" s="6"/>
    </row>
    <row r="290" spans="1:76" ht="22.5" customHeight="1" x14ac:dyDescent="0.25">
      <c r="A290" s="134"/>
      <c r="B290" s="134"/>
      <c r="C290" s="134"/>
      <c r="D290" s="171" t="s">
        <v>203</v>
      </c>
      <c r="E290" s="134">
        <v>1983</v>
      </c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47"/>
      <c r="AA290" s="47"/>
      <c r="AB290" s="4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6"/>
      <c r="BS290" s="6"/>
      <c r="BT290" s="6"/>
      <c r="BU290" s="6"/>
      <c r="BV290" s="6"/>
      <c r="BW290" s="6"/>
      <c r="BX290" s="6"/>
    </row>
    <row r="291" spans="1:76" ht="22.5" customHeight="1" x14ac:dyDescent="0.25">
      <c r="A291" s="134"/>
      <c r="B291" s="134"/>
      <c r="C291" s="134"/>
      <c r="D291" s="171" t="s">
        <v>204</v>
      </c>
      <c r="E291" s="141">
        <v>1984</v>
      </c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47"/>
      <c r="AA291" s="47"/>
      <c r="AB291" s="4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6"/>
      <c r="BS291" s="6"/>
      <c r="BT291" s="6"/>
      <c r="BU291" s="6"/>
      <c r="BV291" s="6"/>
      <c r="BW291" s="6"/>
      <c r="BX291" s="6"/>
    </row>
    <row r="292" spans="1:76" ht="22.5" customHeight="1" x14ac:dyDescent="0.25">
      <c r="A292" s="134"/>
      <c r="B292" s="134"/>
      <c r="C292" s="134"/>
      <c r="D292" s="171" t="s">
        <v>205</v>
      </c>
      <c r="E292" s="134">
        <v>1985</v>
      </c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47"/>
      <c r="AA292" s="47"/>
      <c r="AB292" s="4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6"/>
      <c r="BS292" s="6"/>
      <c r="BT292" s="6"/>
      <c r="BU292" s="6"/>
      <c r="BV292" s="6"/>
      <c r="BW292" s="6"/>
      <c r="BX292" s="6"/>
    </row>
    <row r="293" spans="1:76" ht="22.5" customHeight="1" x14ac:dyDescent="0.25">
      <c r="A293" s="134"/>
      <c r="B293" s="134"/>
      <c r="C293" s="134"/>
      <c r="D293" s="171" t="s">
        <v>206</v>
      </c>
      <c r="E293" s="141">
        <v>1986</v>
      </c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47"/>
      <c r="AA293" s="47"/>
      <c r="AB293" s="4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6"/>
      <c r="BS293" s="6"/>
      <c r="BT293" s="6"/>
      <c r="BU293" s="6"/>
      <c r="BV293" s="6"/>
      <c r="BW293" s="6"/>
      <c r="BX293" s="6"/>
    </row>
    <row r="294" spans="1:76" ht="22.5" customHeight="1" x14ac:dyDescent="0.25">
      <c r="A294" s="134"/>
      <c r="B294" s="134"/>
      <c r="C294" s="134"/>
      <c r="D294" s="171" t="s">
        <v>207</v>
      </c>
      <c r="E294" s="134">
        <v>1987</v>
      </c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47"/>
      <c r="AA294" s="47"/>
      <c r="AB294" s="4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6"/>
      <c r="BS294" s="6"/>
      <c r="BT294" s="6"/>
      <c r="BU294" s="6"/>
      <c r="BV294" s="6"/>
      <c r="BW294" s="6"/>
      <c r="BX294" s="6"/>
    </row>
    <row r="295" spans="1:76" ht="22.5" customHeight="1" x14ac:dyDescent="0.25">
      <c r="A295" s="134"/>
      <c r="B295" s="134"/>
      <c r="C295" s="134"/>
      <c r="D295" s="171" t="s">
        <v>208</v>
      </c>
      <c r="E295" s="141">
        <v>1988</v>
      </c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47"/>
      <c r="AA295" s="47"/>
      <c r="AB295" s="4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6"/>
      <c r="BS295" s="6"/>
      <c r="BT295" s="6"/>
      <c r="BU295" s="6"/>
      <c r="BV295" s="6"/>
      <c r="BW295" s="6"/>
      <c r="BX295" s="6"/>
    </row>
    <row r="296" spans="1:76" ht="22.5" customHeight="1" x14ac:dyDescent="0.25">
      <c r="A296" s="134"/>
      <c r="B296" s="134"/>
      <c r="C296" s="134"/>
      <c r="D296" s="171" t="s">
        <v>209</v>
      </c>
      <c r="E296" s="134">
        <v>1989</v>
      </c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47"/>
      <c r="AA296" s="47"/>
      <c r="AB296" s="4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6"/>
      <c r="BS296" s="6"/>
      <c r="BT296" s="6"/>
      <c r="BU296" s="6"/>
      <c r="BV296" s="6"/>
      <c r="BW296" s="6"/>
      <c r="BX296" s="6"/>
    </row>
    <row r="297" spans="1:76" ht="22.5" customHeight="1" x14ac:dyDescent="0.25">
      <c r="A297" s="134"/>
      <c r="B297" s="134"/>
      <c r="C297" s="134"/>
      <c r="D297" s="171" t="s">
        <v>210</v>
      </c>
      <c r="E297" s="141">
        <v>1990</v>
      </c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47"/>
      <c r="AA297" s="47"/>
      <c r="AB297" s="4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6"/>
      <c r="BS297" s="6"/>
      <c r="BT297" s="6"/>
      <c r="BU297" s="6"/>
      <c r="BV297" s="6"/>
      <c r="BW297" s="6"/>
      <c r="BX297" s="6"/>
    </row>
    <row r="298" spans="1:76" ht="22.5" customHeight="1" x14ac:dyDescent="0.25">
      <c r="A298" s="134"/>
      <c r="B298" s="134"/>
      <c r="C298" s="134"/>
      <c r="D298" s="171" t="s">
        <v>211</v>
      </c>
      <c r="E298" s="134">
        <v>1991</v>
      </c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47"/>
      <c r="AA298" s="47"/>
      <c r="AB298" s="4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6"/>
      <c r="BS298" s="6"/>
      <c r="BT298" s="6"/>
      <c r="BU298" s="6"/>
      <c r="BV298" s="6"/>
      <c r="BW298" s="6"/>
      <c r="BX298" s="6"/>
    </row>
    <row r="299" spans="1:76" ht="22.5" customHeight="1" x14ac:dyDescent="0.25">
      <c r="A299" s="134"/>
      <c r="B299" s="134"/>
      <c r="C299" s="134"/>
      <c r="D299" s="171" t="s">
        <v>212</v>
      </c>
      <c r="E299" s="141">
        <v>1992</v>
      </c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47"/>
      <c r="AA299" s="47"/>
      <c r="AB299" s="4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6"/>
      <c r="BS299" s="6"/>
      <c r="BT299" s="6"/>
      <c r="BU299" s="6"/>
      <c r="BV299" s="6"/>
      <c r="BW299" s="6"/>
      <c r="BX299" s="6"/>
    </row>
    <row r="300" spans="1:76" ht="22.5" customHeight="1" x14ac:dyDescent="0.25">
      <c r="A300" s="134"/>
      <c r="B300" s="134"/>
      <c r="C300" s="134"/>
      <c r="D300" s="171" t="s">
        <v>213</v>
      </c>
      <c r="E300" s="134">
        <v>1993</v>
      </c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47"/>
      <c r="AA300" s="47"/>
      <c r="AB300" s="4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6"/>
      <c r="BS300" s="6"/>
      <c r="BT300" s="6"/>
      <c r="BU300" s="6"/>
      <c r="BV300" s="6"/>
      <c r="BW300" s="6"/>
      <c r="BX300" s="6"/>
    </row>
    <row r="301" spans="1:76" ht="22.5" customHeight="1" x14ac:dyDescent="0.25">
      <c r="A301" s="134"/>
      <c r="B301" s="134"/>
      <c r="C301" s="134"/>
      <c r="D301" s="171" t="s">
        <v>214</v>
      </c>
      <c r="E301" s="141">
        <v>1994</v>
      </c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47"/>
      <c r="AA301" s="47"/>
      <c r="AB301" s="4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6"/>
      <c r="BS301" s="6"/>
      <c r="BT301" s="6"/>
      <c r="BU301" s="6"/>
      <c r="BV301" s="6"/>
      <c r="BW301" s="6"/>
      <c r="BX301" s="6"/>
    </row>
    <row r="302" spans="1:76" ht="22.5" customHeight="1" x14ac:dyDescent="0.25">
      <c r="A302" s="134"/>
      <c r="B302" s="134"/>
      <c r="C302" s="134"/>
      <c r="D302" s="171" t="s">
        <v>215</v>
      </c>
      <c r="E302" s="134">
        <v>1995</v>
      </c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47"/>
      <c r="AA302" s="47"/>
      <c r="AB302" s="4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6"/>
      <c r="BS302" s="6"/>
      <c r="BT302" s="6"/>
      <c r="BU302" s="6"/>
      <c r="BV302" s="6"/>
      <c r="BW302" s="6"/>
      <c r="BX302" s="6"/>
    </row>
    <row r="303" spans="1:76" ht="22.5" customHeight="1" x14ac:dyDescent="0.25">
      <c r="A303" s="134"/>
      <c r="B303" s="134"/>
      <c r="C303" s="134"/>
      <c r="D303" s="171" t="s">
        <v>216</v>
      </c>
      <c r="E303" s="141">
        <v>1996</v>
      </c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47"/>
      <c r="AA303" s="47"/>
      <c r="AB303" s="4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6"/>
      <c r="BS303" s="6"/>
      <c r="BT303" s="6"/>
      <c r="BU303" s="6"/>
      <c r="BV303" s="6"/>
      <c r="BW303" s="6"/>
      <c r="BX303" s="6"/>
    </row>
    <row r="304" spans="1:76" ht="22.5" customHeight="1" x14ac:dyDescent="0.25">
      <c r="A304" s="134"/>
      <c r="B304" s="134"/>
      <c r="C304" s="134"/>
      <c r="D304" s="171" t="s">
        <v>217</v>
      </c>
      <c r="E304" s="134">
        <v>1997</v>
      </c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47"/>
      <c r="AA304" s="47"/>
      <c r="AB304" s="4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6"/>
      <c r="BS304" s="6"/>
      <c r="BT304" s="6"/>
      <c r="BU304" s="6"/>
      <c r="BV304" s="6"/>
      <c r="BW304" s="6"/>
      <c r="BX304" s="6"/>
    </row>
    <row r="305" spans="1:76" ht="22.5" customHeight="1" x14ac:dyDescent="0.25">
      <c r="A305" s="134"/>
      <c r="B305" s="134"/>
      <c r="C305" s="134"/>
      <c r="D305" s="171" t="s">
        <v>218</v>
      </c>
      <c r="E305" s="141">
        <v>1998</v>
      </c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47"/>
      <c r="AA305" s="47"/>
      <c r="AB305" s="4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6"/>
      <c r="BS305" s="6"/>
      <c r="BT305" s="6"/>
      <c r="BU305" s="6"/>
      <c r="BV305" s="6"/>
      <c r="BW305" s="6"/>
      <c r="BX305" s="6"/>
    </row>
    <row r="306" spans="1:76" ht="22.5" customHeight="1" x14ac:dyDescent="0.25">
      <c r="A306" s="134"/>
      <c r="B306" s="134"/>
      <c r="C306" s="134"/>
      <c r="D306" s="171" t="s">
        <v>219</v>
      </c>
      <c r="E306" s="134">
        <v>1999</v>
      </c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47"/>
      <c r="AA306" s="47"/>
      <c r="AB306" s="4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6"/>
      <c r="BS306" s="6"/>
      <c r="BT306" s="6"/>
      <c r="BU306" s="6"/>
      <c r="BV306" s="6"/>
      <c r="BW306" s="6"/>
      <c r="BX306" s="6"/>
    </row>
    <row r="307" spans="1:76" ht="22.5" customHeight="1" x14ac:dyDescent="0.25">
      <c r="A307" s="134"/>
      <c r="B307" s="134"/>
      <c r="C307" s="134"/>
      <c r="D307" s="171" t="s">
        <v>220</v>
      </c>
      <c r="E307" s="141">
        <v>2000</v>
      </c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47"/>
      <c r="AA307" s="47"/>
      <c r="AB307" s="4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6"/>
      <c r="BS307" s="6"/>
      <c r="BT307" s="6"/>
      <c r="BU307" s="6"/>
      <c r="BV307" s="6"/>
      <c r="BW307" s="6"/>
      <c r="BX307" s="6"/>
    </row>
    <row r="308" spans="1:76" ht="22.5" customHeight="1" x14ac:dyDescent="0.25">
      <c r="A308" s="134"/>
      <c r="B308" s="134"/>
      <c r="C308" s="134"/>
      <c r="D308" s="171" t="s">
        <v>221</v>
      </c>
      <c r="E308" s="134">
        <v>2001</v>
      </c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47"/>
      <c r="AA308" s="47"/>
      <c r="AB308" s="4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6"/>
      <c r="BS308" s="6"/>
      <c r="BT308" s="6"/>
      <c r="BU308" s="6"/>
      <c r="BV308" s="6"/>
      <c r="BW308" s="6"/>
      <c r="BX308" s="6"/>
    </row>
    <row r="309" spans="1:76" ht="22.5" customHeight="1" x14ac:dyDescent="0.25">
      <c r="A309" s="134"/>
      <c r="B309" s="134"/>
      <c r="C309" s="134"/>
      <c r="D309" s="171" t="s">
        <v>222</v>
      </c>
      <c r="E309" s="141">
        <v>2002</v>
      </c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47"/>
      <c r="AA309" s="47"/>
      <c r="AB309" s="4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6"/>
      <c r="BS309" s="6"/>
      <c r="BT309" s="6"/>
      <c r="BU309" s="6"/>
      <c r="BV309" s="6"/>
      <c r="BW309" s="6"/>
      <c r="BX309" s="6"/>
    </row>
    <row r="310" spans="1:76" ht="22.5" customHeight="1" x14ac:dyDescent="0.25">
      <c r="A310" s="134"/>
      <c r="B310" s="134"/>
      <c r="C310" s="134"/>
      <c r="D310" s="171" t="s">
        <v>223</v>
      </c>
      <c r="E310" s="134">
        <v>2003</v>
      </c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47"/>
      <c r="AA310" s="47"/>
      <c r="AB310" s="4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6"/>
      <c r="BS310" s="6"/>
      <c r="BT310" s="6"/>
      <c r="BU310" s="6"/>
      <c r="BV310" s="6"/>
      <c r="BW310" s="6"/>
      <c r="BX310" s="6"/>
    </row>
    <row r="311" spans="1:76" ht="22.5" customHeight="1" x14ac:dyDescent="0.25">
      <c r="A311" s="134"/>
      <c r="B311" s="134"/>
      <c r="C311" s="134"/>
      <c r="D311" s="171" t="s">
        <v>224</v>
      </c>
      <c r="E311" s="141">
        <v>2004</v>
      </c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47"/>
      <c r="AA311" s="47"/>
      <c r="AB311" s="4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6"/>
      <c r="BS311" s="6"/>
      <c r="BT311" s="6"/>
      <c r="BU311" s="6"/>
      <c r="BV311" s="6"/>
      <c r="BW311" s="6"/>
      <c r="BX311" s="6"/>
    </row>
    <row r="312" spans="1:76" ht="22.5" customHeight="1" x14ac:dyDescent="0.25">
      <c r="A312" s="134"/>
      <c r="B312" s="134"/>
      <c r="C312" s="134"/>
      <c r="D312" s="171" t="s">
        <v>225</v>
      </c>
      <c r="E312" s="134">
        <v>2005</v>
      </c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47"/>
      <c r="AA312" s="47"/>
      <c r="AB312" s="4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6"/>
      <c r="BS312" s="6"/>
      <c r="BT312" s="6"/>
      <c r="BU312" s="6"/>
      <c r="BV312" s="6"/>
      <c r="BW312" s="6"/>
      <c r="BX312" s="6"/>
    </row>
    <row r="313" spans="1:76" ht="22.5" customHeight="1" x14ac:dyDescent="0.25">
      <c r="A313" s="134"/>
      <c r="B313" s="134"/>
      <c r="C313" s="134"/>
      <c r="D313" s="171" t="s">
        <v>226</v>
      </c>
      <c r="E313" s="141">
        <v>2006</v>
      </c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47"/>
      <c r="AA313" s="47"/>
      <c r="AB313" s="4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6"/>
      <c r="BS313" s="6"/>
      <c r="BT313" s="6"/>
      <c r="BU313" s="6"/>
      <c r="BV313" s="6"/>
      <c r="BW313" s="6"/>
      <c r="BX313" s="6"/>
    </row>
    <row r="314" spans="1:76" ht="22.5" customHeight="1" x14ac:dyDescent="0.25">
      <c r="A314" s="134"/>
      <c r="B314" s="134"/>
      <c r="C314" s="134"/>
      <c r="D314" s="171" t="s">
        <v>227</v>
      </c>
      <c r="E314" s="134">
        <v>2007</v>
      </c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47"/>
      <c r="AA314" s="47"/>
      <c r="AB314" s="4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6"/>
      <c r="BS314" s="6"/>
      <c r="BT314" s="6"/>
      <c r="BU314" s="6"/>
      <c r="BV314" s="6"/>
      <c r="BW314" s="6"/>
      <c r="BX314" s="6"/>
    </row>
    <row r="315" spans="1:76" ht="22.5" customHeight="1" x14ac:dyDescent="0.25">
      <c r="A315" s="134"/>
      <c r="B315" s="134"/>
      <c r="C315" s="134"/>
      <c r="D315" s="171" t="s">
        <v>228</v>
      </c>
      <c r="E315" s="141">
        <v>2008</v>
      </c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47"/>
      <c r="AA315" s="47"/>
      <c r="AB315" s="4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6"/>
      <c r="BS315" s="6"/>
      <c r="BT315" s="6"/>
      <c r="BU315" s="6"/>
      <c r="BV315" s="6"/>
      <c r="BW315" s="6"/>
      <c r="BX315" s="6"/>
    </row>
    <row r="316" spans="1:76" ht="22.5" customHeight="1" x14ac:dyDescent="0.25">
      <c r="A316" s="134"/>
      <c r="B316" s="134"/>
      <c r="C316" s="134"/>
      <c r="D316" s="171" t="s">
        <v>229</v>
      </c>
      <c r="E316" s="134">
        <v>2009</v>
      </c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47"/>
      <c r="AA316" s="47"/>
      <c r="AB316" s="4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6"/>
      <c r="BS316" s="6"/>
      <c r="BT316" s="6"/>
      <c r="BU316" s="6"/>
      <c r="BV316" s="6"/>
      <c r="BW316" s="6"/>
      <c r="BX316" s="6"/>
    </row>
    <row r="317" spans="1:76" ht="22.5" customHeight="1" x14ac:dyDescent="0.25">
      <c r="A317" s="134"/>
      <c r="B317" s="134"/>
      <c r="C317" s="134"/>
      <c r="D317" s="171" t="s">
        <v>230</v>
      </c>
      <c r="E317" s="141">
        <v>2010</v>
      </c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47"/>
      <c r="AA317" s="47"/>
      <c r="AB317" s="4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6"/>
      <c r="BS317" s="6"/>
      <c r="BT317" s="6"/>
      <c r="BU317" s="6"/>
      <c r="BV317" s="6"/>
      <c r="BW317" s="6"/>
      <c r="BX317" s="6"/>
    </row>
    <row r="318" spans="1:76" ht="22.5" customHeight="1" x14ac:dyDescent="0.25">
      <c r="A318" s="134"/>
      <c r="B318" s="134"/>
      <c r="C318" s="134"/>
      <c r="D318" s="171" t="s">
        <v>231</v>
      </c>
      <c r="E318" s="134">
        <v>2011</v>
      </c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47"/>
      <c r="AA318" s="47"/>
      <c r="AB318" s="4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6"/>
      <c r="BS318" s="6"/>
      <c r="BT318" s="6"/>
      <c r="BU318" s="6"/>
      <c r="BV318" s="6"/>
      <c r="BW318" s="6"/>
      <c r="BX318" s="6"/>
    </row>
    <row r="319" spans="1:76" ht="22.5" customHeight="1" x14ac:dyDescent="0.25">
      <c r="A319" s="134"/>
      <c r="B319" s="134"/>
      <c r="C319" s="134"/>
      <c r="D319" s="171" t="s">
        <v>232</v>
      </c>
      <c r="E319" s="134">
        <v>2012</v>
      </c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47"/>
      <c r="AA319" s="47"/>
      <c r="AB319" s="4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6"/>
      <c r="BS319" s="6"/>
      <c r="BT319" s="6"/>
      <c r="BU319" s="6"/>
      <c r="BV319" s="6"/>
      <c r="BW319" s="6"/>
      <c r="BX319" s="6"/>
    </row>
    <row r="320" spans="1:76" ht="22.5" customHeight="1" x14ac:dyDescent="0.25">
      <c r="A320" s="134"/>
      <c r="B320" s="134"/>
      <c r="C320" s="134"/>
      <c r="D320" s="171" t="s">
        <v>233</v>
      </c>
      <c r="E320" s="134">
        <v>2013</v>
      </c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47"/>
      <c r="AA320" s="47"/>
      <c r="AB320" s="4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6"/>
      <c r="BS320" s="6"/>
      <c r="BT320" s="6"/>
      <c r="BU320" s="6"/>
      <c r="BV320" s="6"/>
      <c r="BW320" s="6"/>
      <c r="BX320" s="6"/>
    </row>
    <row r="321" spans="1:76" ht="22.5" customHeight="1" x14ac:dyDescent="0.25">
      <c r="A321" s="134"/>
      <c r="B321" s="134"/>
      <c r="C321" s="134"/>
      <c r="D321" s="171" t="s">
        <v>234</v>
      </c>
      <c r="E321" s="134">
        <v>2014</v>
      </c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47"/>
      <c r="AA321" s="47"/>
      <c r="AB321" s="4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6"/>
      <c r="BS321" s="6"/>
      <c r="BT321" s="6"/>
      <c r="BU321" s="6"/>
      <c r="BV321" s="6"/>
      <c r="BW321" s="6"/>
      <c r="BX321" s="6"/>
    </row>
    <row r="322" spans="1:76" ht="22.5" customHeight="1" x14ac:dyDescent="0.25">
      <c r="A322" s="134"/>
      <c r="B322" s="134"/>
      <c r="C322" s="134"/>
      <c r="D322" s="171" t="s">
        <v>235</v>
      </c>
      <c r="E322" s="134">
        <v>2015</v>
      </c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47"/>
      <c r="AA322" s="47"/>
      <c r="AB322" s="4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6"/>
      <c r="BS322" s="6"/>
      <c r="BT322" s="6"/>
      <c r="BU322" s="6"/>
      <c r="BV322" s="6"/>
      <c r="BW322" s="6"/>
      <c r="BX322" s="6"/>
    </row>
    <row r="323" spans="1:76" ht="22.5" customHeight="1" x14ac:dyDescent="0.25">
      <c r="A323" s="134"/>
      <c r="B323" s="134"/>
      <c r="C323" s="134"/>
      <c r="D323" s="171" t="s">
        <v>236</v>
      </c>
      <c r="E323" s="134">
        <v>2016</v>
      </c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47"/>
      <c r="AA323" s="47"/>
      <c r="AB323" s="4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6"/>
      <c r="BS323" s="6"/>
      <c r="BT323" s="6"/>
      <c r="BU323" s="6"/>
      <c r="BV323" s="6"/>
      <c r="BW323" s="6"/>
      <c r="BX323" s="6"/>
    </row>
    <row r="324" spans="1:76" ht="22.5" customHeight="1" x14ac:dyDescent="0.25">
      <c r="A324" s="134"/>
      <c r="B324" s="134"/>
      <c r="C324" s="134"/>
      <c r="D324" s="171" t="s">
        <v>237</v>
      </c>
      <c r="E324" s="134">
        <v>2017</v>
      </c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47"/>
      <c r="AA324" s="47"/>
      <c r="AB324" s="4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6"/>
      <c r="BS324" s="6"/>
      <c r="BT324" s="6"/>
      <c r="BU324" s="6"/>
      <c r="BV324" s="6"/>
      <c r="BW324" s="6"/>
      <c r="BX324" s="6"/>
    </row>
    <row r="325" spans="1:76" ht="22.5" customHeight="1" x14ac:dyDescent="0.25">
      <c r="A325" s="134"/>
      <c r="B325" s="134"/>
      <c r="C325" s="134"/>
      <c r="D325" s="171" t="s">
        <v>238</v>
      </c>
      <c r="E325" s="134">
        <v>2018</v>
      </c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47"/>
      <c r="AA325" s="47"/>
      <c r="AB325" s="4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6"/>
      <c r="BS325" s="6"/>
      <c r="BT325" s="6"/>
      <c r="BU325" s="6"/>
      <c r="BV325" s="6"/>
      <c r="BW325" s="6"/>
      <c r="BX325" s="6"/>
    </row>
    <row r="326" spans="1:76" ht="22.5" customHeight="1" x14ac:dyDescent="0.25">
      <c r="A326" s="134"/>
      <c r="B326" s="134"/>
      <c r="C326" s="134"/>
      <c r="D326" s="171" t="s">
        <v>239</v>
      </c>
      <c r="E326" s="134">
        <v>2019</v>
      </c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47"/>
      <c r="AA326" s="47"/>
      <c r="AB326" s="4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6"/>
      <c r="BS326" s="6"/>
      <c r="BT326" s="6"/>
      <c r="BU326" s="6"/>
      <c r="BV326" s="6"/>
      <c r="BW326" s="6"/>
      <c r="BX326" s="6"/>
    </row>
    <row r="327" spans="1:76" ht="22.5" customHeight="1" x14ac:dyDescent="0.25">
      <c r="A327" s="134"/>
      <c r="B327" s="134"/>
      <c r="C327" s="134"/>
      <c r="D327" s="171" t="s">
        <v>240</v>
      </c>
      <c r="E327" s="134">
        <v>2020</v>
      </c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47"/>
      <c r="AA327" s="47"/>
      <c r="AB327" s="4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6"/>
      <c r="BS327" s="6"/>
      <c r="BT327" s="6"/>
      <c r="BU327" s="6"/>
      <c r="BV327" s="6"/>
      <c r="BW327" s="6"/>
      <c r="BX327" s="6"/>
    </row>
    <row r="328" spans="1:76" ht="22.5" customHeight="1" x14ac:dyDescent="0.25">
      <c r="A328" s="134"/>
      <c r="B328" s="134"/>
      <c r="C328" s="134"/>
      <c r="D328" s="171" t="s">
        <v>241</v>
      </c>
      <c r="E328" s="134">
        <v>2021</v>
      </c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47"/>
      <c r="AA328" s="47"/>
      <c r="AB328" s="4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6"/>
      <c r="BS328" s="6"/>
      <c r="BT328" s="6"/>
      <c r="BU328" s="6"/>
      <c r="BV328" s="6"/>
      <c r="BW328" s="6"/>
      <c r="BX328" s="6"/>
    </row>
    <row r="329" spans="1:76" ht="22.5" customHeight="1" x14ac:dyDescent="0.25">
      <c r="A329" s="134"/>
      <c r="B329" s="134"/>
      <c r="C329" s="134"/>
      <c r="D329" s="171" t="s">
        <v>242</v>
      </c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47"/>
      <c r="AA329" s="47"/>
      <c r="AB329" s="4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6"/>
      <c r="BS329" s="6"/>
      <c r="BT329" s="6"/>
      <c r="BU329" s="6"/>
      <c r="BV329" s="6"/>
      <c r="BW329" s="6"/>
      <c r="BX329" s="6"/>
    </row>
    <row r="330" spans="1:76" ht="22.5" customHeight="1" x14ac:dyDescent="0.25">
      <c r="A330" s="134"/>
      <c r="B330" s="134"/>
      <c r="C330" s="134"/>
      <c r="D330" s="171" t="s">
        <v>243</v>
      </c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47"/>
      <c r="AA330" s="47"/>
      <c r="AB330" s="4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6"/>
      <c r="BS330" s="6"/>
      <c r="BT330" s="6"/>
      <c r="BU330" s="6"/>
      <c r="BV330" s="6"/>
      <c r="BW330" s="6"/>
      <c r="BX330" s="6"/>
    </row>
    <row r="331" spans="1:76" ht="22.5" customHeight="1" x14ac:dyDescent="0.25">
      <c r="A331" s="134"/>
      <c r="B331" s="134"/>
      <c r="C331" s="134"/>
      <c r="D331" s="171" t="s">
        <v>244</v>
      </c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47"/>
      <c r="AA331" s="47"/>
      <c r="AB331" s="4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6"/>
      <c r="BS331" s="6"/>
      <c r="BT331" s="6"/>
      <c r="BU331" s="6"/>
      <c r="BV331" s="6"/>
      <c r="BW331" s="6"/>
      <c r="BX331" s="6"/>
    </row>
    <row r="332" spans="1:76" ht="22.5" customHeight="1" x14ac:dyDescent="0.25">
      <c r="A332" s="134"/>
      <c r="B332" s="134"/>
      <c r="C332" s="134"/>
      <c r="D332" s="171" t="s">
        <v>245</v>
      </c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47"/>
      <c r="AA332" s="47"/>
      <c r="AB332" s="4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6"/>
      <c r="BS332" s="6"/>
      <c r="BT332" s="6"/>
      <c r="BU332" s="6"/>
      <c r="BV332" s="6"/>
      <c r="BW332" s="6"/>
      <c r="BX332" s="6"/>
    </row>
    <row r="333" spans="1:76" ht="22.5" customHeight="1" x14ac:dyDescent="0.25">
      <c r="A333" s="134"/>
      <c r="B333" s="134"/>
      <c r="C333" s="134"/>
      <c r="D333" s="171" t="s">
        <v>246</v>
      </c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47"/>
      <c r="AA333" s="47"/>
      <c r="AB333" s="4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6"/>
      <c r="BS333" s="6"/>
      <c r="BT333" s="6"/>
      <c r="BU333" s="6"/>
      <c r="BV333" s="6"/>
      <c r="BW333" s="6"/>
      <c r="BX333" s="6"/>
    </row>
    <row r="334" spans="1:76" ht="22.5" customHeight="1" x14ac:dyDescent="0.25">
      <c r="A334" s="134"/>
      <c r="B334" s="134"/>
      <c r="C334" s="134"/>
      <c r="D334" s="171" t="s">
        <v>247</v>
      </c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47"/>
      <c r="AA334" s="47"/>
      <c r="AB334" s="4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6"/>
      <c r="BS334" s="6"/>
      <c r="BT334" s="6"/>
      <c r="BU334" s="6"/>
      <c r="BV334" s="6"/>
      <c r="BW334" s="6"/>
      <c r="BX334" s="6"/>
    </row>
    <row r="335" spans="1:76" ht="22.5" customHeight="1" x14ac:dyDescent="0.25">
      <c r="A335" s="134"/>
      <c r="B335" s="134"/>
      <c r="C335" s="134"/>
      <c r="D335" s="171" t="s">
        <v>248</v>
      </c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47"/>
      <c r="AA335" s="47"/>
      <c r="AB335" s="4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6"/>
      <c r="BS335" s="6"/>
      <c r="BT335" s="6"/>
      <c r="BU335" s="6"/>
      <c r="BV335" s="6"/>
      <c r="BW335" s="6"/>
      <c r="BX335" s="6"/>
    </row>
    <row r="336" spans="1:76" ht="22.5" customHeight="1" x14ac:dyDescent="0.25">
      <c r="A336" s="134"/>
      <c r="B336" s="134"/>
      <c r="C336" s="134"/>
      <c r="D336" s="171" t="s">
        <v>249</v>
      </c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47"/>
      <c r="AA336" s="47"/>
      <c r="AB336" s="4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6"/>
      <c r="BS336" s="6"/>
      <c r="BT336" s="6"/>
      <c r="BU336" s="6"/>
      <c r="BV336" s="6"/>
      <c r="BW336" s="6"/>
      <c r="BX336" s="6"/>
    </row>
    <row r="337" spans="1:76" ht="22.5" customHeight="1" x14ac:dyDescent="0.25">
      <c r="A337" s="134"/>
      <c r="B337" s="134"/>
      <c r="C337" s="134"/>
      <c r="D337" s="171" t="s">
        <v>250</v>
      </c>
      <c r="E337" s="134"/>
      <c r="F337" s="134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47"/>
      <c r="AA337" s="47"/>
      <c r="AB337" s="4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6"/>
      <c r="BS337" s="6"/>
      <c r="BT337" s="6"/>
      <c r="BU337" s="6"/>
      <c r="BV337" s="6"/>
      <c r="BW337" s="6"/>
      <c r="BX337" s="6"/>
    </row>
    <row r="338" spans="1:76" ht="22.5" customHeight="1" x14ac:dyDescent="0.25">
      <c r="A338" s="134"/>
      <c r="B338" s="134"/>
      <c r="C338" s="134"/>
      <c r="D338" s="171" t="s">
        <v>251</v>
      </c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47"/>
      <c r="AA338" s="47"/>
      <c r="AB338" s="4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6"/>
      <c r="BS338" s="6"/>
      <c r="BT338" s="6"/>
      <c r="BU338" s="6"/>
      <c r="BV338" s="6"/>
      <c r="BW338" s="6"/>
      <c r="BX338" s="6"/>
    </row>
    <row r="339" spans="1:76" ht="22.5" customHeight="1" x14ac:dyDescent="0.25">
      <c r="A339" s="134"/>
      <c r="B339" s="134"/>
      <c r="C339" s="134"/>
      <c r="D339" s="171" t="s">
        <v>252</v>
      </c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47"/>
      <c r="AA339" s="47"/>
      <c r="AB339" s="4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6"/>
      <c r="BS339" s="6"/>
      <c r="BT339" s="6"/>
      <c r="BU339" s="6"/>
      <c r="BV339" s="6"/>
      <c r="BW339" s="6"/>
      <c r="BX339" s="6"/>
    </row>
    <row r="340" spans="1:76" ht="22.5" customHeight="1" x14ac:dyDescent="0.25">
      <c r="A340" s="134"/>
      <c r="B340" s="134"/>
      <c r="C340" s="134"/>
      <c r="D340" s="171" t="s">
        <v>253</v>
      </c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47"/>
      <c r="AA340" s="47"/>
      <c r="AB340" s="4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6"/>
      <c r="BS340" s="6"/>
      <c r="BT340" s="6"/>
      <c r="BU340" s="6"/>
      <c r="BV340" s="6"/>
      <c r="BW340" s="6"/>
      <c r="BX340" s="6"/>
    </row>
    <row r="341" spans="1:76" ht="22.5" customHeight="1" x14ac:dyDescent="0.25">
      <c r="A341" s="134"/>
      <c r="B341" s="134"/>
      <c r="C341" s="134"/>
      <c r="D341" s="171" t="s">
        <v>254</v>
      </c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47"/>
      <c r="AA341" s="47"/>
      <c r="AB341" s="4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6"/>
      <c r="BS341" s="6"/>
      <c r="BT341" s="6"/>
      <c r="BU341" s="6"/>
      <c r="BV341" s="6"/>
      <c r="BW341" s="6"/>
      <c r="BX341" s="6"/>
    </row>
    <row r="342" spans="1:76" ht="22.5" customHeight="1" x14ac:dyDescent="0.25">
      <c r="A342" s="134"/>
      <c r="B342" s="134"/>
      <c r="C342" s="134"/>
      <c r="D342" s="171" t="s">
        <v>255</v>
      </c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47"/>
      <c r="AA342" s="47"/>
      <c r="AB342" s="4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6"/>
      <c r="BS342" s="6"/>
      <c r="BT342" s="6"/>
      <c r="BU342" s="6"/>
      <c r="BV342" s="6"/>
      <c r="BW342" s="6"/>
      <c r="BX342" s="6"/>
    </row>
    <row r="343" spans="1:76" ht="22.5" customHeight="1" x14ac:dyDescent="0.25">
      <c r="A343" s="134"/>
      <c r="B343" s="134"/>
      <c r="C343" s="134"/>
      <c r="D343" s="171" t="s">
        <v>256</v>
      </c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47"/>
      <c r="AA343" s="47"/>
      <c r="AB343" s="4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6"/>
      <c r="BS343" s="6"/>
      <c r="BT343" s="6"/>
      <c r="BU343" s="6"/>
      <c r="BV343" s="6"/>
      <c r="BW343" s="6"/>
      <c r="BX343" s="6"/>
    </row>
    <row r="344" spans="1:76" ht="22.5" customHeight="1" x14ac:dyDescent="0.25">
      <c r="A344" s="134"/>
      <c r="B344" s="134"/>
      <c r="C344" s="134"/>
      <c r="D344" s="171" t="s">
        <v>257</v>
      </c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47"/>
      <c r="AA344" s="47"/>
      <c r="AB344" s="4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6"/>
      <c r="BS344" s="6"/>
      <c r="BT344" s="6"/>
      <c r="BU344" s="6"/>
      <c r="BV344" s="6"/>
      <c r="BW344" s="6"/>
      <c r="BX344" s="6"/>
    </row>
    <row r="345" spans="1:76" ht="22.5" customHeight="1" x14ac:dyDescent="0.25">
      <c r="A345" s="134"/>
      <c r="B345" s="134"/>
      <c r="C345" s="134"/>
      <c r="D345" s="171" t="s">
        <v>258</v>
      </c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47"/>
      <c r="AA345" s="47"/>
      <c r="AB345" s="4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6"/>
      <c r="BS345" s="6"/>
      <c r="BT345" s="6"/>
      <c r="BU345" s="6"/>
      <c r="BV345" s="6"/>
      <c r="BW345" s="6"/>
      <c r="BX345" s="6"/>
    </row>
    <row r="346" spans="1:76" ht="22.5" customHeight="1" x14ac:dyDescent="0.25">
      <c r="A346" s="134"/>
      <c r="B346" s="134"/>
      <c r="C346" s="134"/>
      <c r="D346" s="171" t="s">
        <v>259</v>
      </c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47"/>
      <c r="AA346" s="47"/>
      <c r="AB346" s="4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6"/>
      <c r="BS346" s="6"/>
      <c r="BT346" s="6"/>
      <c r="BU346" s="6"/>
      <c r="BV346" s="6"/>
      <c r="BW346" s="6"/>
      <c r="BX346" s="6"/>
    </row>
    <row r="347" spans="1:76" ht="22.5" customHeight="1" x14ac:dyDescent="0.25">
      <c r="A347" s="134"/>
      <c r="B347" s="134"/>
      <c r="C347" s="134"/>
      <c r="D347" s="171" t="s">
        <v>260</v>
      </c>
      <c r="E347" s="134"/>
      <c r="F347" s="134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47"/>
      <c r="AA347" s="47"/>
      <c r="AB347" s="4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6"/>
      <c r="BS347" s="6"/>
      <c r="BT347" s="6"/>
      <c r="BU347" s="6"/>
      <c r="BV347" s="6"/>
      <c r="BW347" s="6"/>
      <c r="BX347" s="6"/>
    </row>
    <row r="348" spans="1:76" ht="22.5" customHeight="1" x14ac:dyDescent="0.25">
      <c r="A348" s="134"/>
      <c r="B348" s="134"/>
      <c r="C348" s="134"/>
      <c r="D348" s="171" t="s">
        <v>261</v>
      </c>
      <c r="E348" s="134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47"/>
      <c r="AA348" s="47"/>
      <c r="AB348" s="4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6"/>
      <c r="BS348" s="6"/>
      <c r="BT348" s="6"/>
      <c r="BU348" s="6"/>
      <c r="BV348" s="6"/>
      <c r="BW348" s="6"/>
      <c r="BX348" s="6"/>
    </row>
    <row r="349" spans="1:76" ht="22.5" customHeight="1" x14ac:dyDescent="0.25">
      <c r="A349" s="134"/>
      <c r="B349" s="134"/>
      <c r="C349" s="134"/>
      <c r="D349" s="171" t="s">
        <v>262</v>
      </c>
      <c r="E349" s="134"/>
      <c r="F349" s="134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47"/>
      <c r="AA349" s="47"/>
      <c r="AB349" s="4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6"/>
      <c r="BS349" s="6"/>
      <c r="BT349" s="6"/>
      <c r="BU349" s="6"/>
      <c r="BV349" s="6"/>
      <c r="BW349" s="6"/>
      <c r="BX349" s="6"/>
    </row>
    <row r="350" spans="1:76" ht="22.5" customHeight="1" x14ac:dyDescent="0.25">
      <c r="A350" s="134"/>
      <c r="B350" s="134"/>
      <c r="C350" s="134"/>
      <c r="D350" s="171" t="s">
        <v>263</v>
      </c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47"/>
      <c r="AA350" s="47"/>
      <c r="AB350" s="4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6"/>
      <c r="BS350" s="6"/>
      <c r="BT350" s="6"/>
      <c r="BU350" s="6"/>
      <c r="BV350" s="6"/>
      <c r="BW350" s="6"/>
      <c r="BX350" s="6"/>
    </row>
    <row r="351" spans="1:76" ht="22.5" customHeight="1" x14ac:dyDescent="0.25">
      <c r="A351" s="134"/>
      <c r="B351" s="134"/>
      <c r="C351" s="134"/>
      <c r="D351" s="171" t="s">
        <v>264</v>
      </c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47"/>
      <c r="AA351" s="47"/>
      <c r="AB351" s="4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6"/>
      <c r="BS351" s="6"/>
      <c r="BT351" s="6"/>
      <c r="BU351" s="6"/>
      <c r="BV351" s="6"/>
      <c r="BW351" s="6"/>
      <c r="BX351" s="6"/>
    </row>
    <row r="352" spans="1:76" ht="22.5" customHeight="1" x14ac:dyDescent="0.25">
      <c r="A352" s="134"/>
      <c r="B352" s="134"/>
      <c r="C352" s="134"/>
      <c r="D352" s="171" t="s">
        <v>265</v>
      </c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47"/>
      <c r="AA352" s="47"/>
      <c r="AB352" s="4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6"/>
      <c r="BS352" s="6"/>
      <c r="BT352" s="6"/>
      <c r="BU352" s="6"/>
      <c r="BV352" s="6"/>
      <c r="BW352" s="6"/>
      <c r="BX352" s="6"/>
    </row>
    <row r="353" spans="1:76" ht="22.5" customHeight="1" x14ac:dyDescent="0.25">
      <c r="A353" s="134"/>
      <c r="B353" s="134"/>
      <c r="C353" s="134"/>
      <c r="D353" s="171" t="s">
        <v>266</v>
      </c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47"/>
      <c r="AA353" s="47"/>
      <c r="AB353" s="4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6"/>
      <c r="BS353" s="6"/>
      <c r="BT353" s="6"/>
      <c r="BU353" s="6"/>
      <c r="BV353" s="6"/>
      <c r="BW353" s="6"/>
      <c r="BX353" s="6"/>
    </row>
    <row r="354" spans="1:76" ht="22.5" customHeight="1" x14ac:dyDescent="0.25">
      <c r="A354" s="134"/>
      <c r="B354" s="134"/>
      <c r="C354" s="134"/>
      <c r="D354" s="171" t="s">
        <v>267</v>
      </c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47"/>
      <c r="AA354" s="47"/>
      <c r="AB354" s="4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6"/>
      <c r="BS354" s="6"/>
      <c r="BT354" s="6"/>
      <c r="BU354" s="6"/>
      <c r="BV354" s="6"/>
      <c r="BW354" s="6"/>
      <c r="BX354" s="6"/>
    </row>
    <row r="355" spans="1:76" ht="22.5" customHeight="1" x14ac:dyDescent="0.25">
      <c r="A355" s="134"/>
      <c r="B355" s="134"/>
      <c r="C355" s="134"/>
      <c r="D355" s="171" t="s">
        <v>268</v>
      </c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47"/>
      <c r="AA355" s="47"/>
      <c r="AB355" s="4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6"/>
      <c r="BS355" s="6"/>
      <c r="BT355" s="6"/>
      <c r="BU355" s="6"/>
      <c r="BV355" s="6"/>
      <c r="BW355" s="6"/>
      <c r="BX355" s="6"/>
    </row>
    <row r="356" spans="1:76" ht="22.5" customHeight="1" x14ac:dyDescent="0.25">
      <c r="A356" s="134"/>
      <c r="B356" s="134"/>
      <c r="C356" s="134"/>
      <c r="D356" s="171" t="s">
        <v>269</v>
      </c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47"/>
      <c r="AA356" s="47"/>
      <c r="AB356" s="4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6"/>
      <c r="BS356" s="6"/>
      <c r="BT356" s="6"/>
      <c r="BU356" s="6"/>
      <c r="BV356" s="6"/>
      <c r="BW356" s="6"/>
      <c r="BX356" s="6"/>
    </row>
    <row r="357" spans="1:76" ht="22.5" customHeight="1" x14ac:dyDescent="0.25">
      <c r="A357" s="134"/>
      <c r="B357" s="134"/>
      <c r="C357" s="134"/>
      <c r="D357" s="171" t="s">
        <v>270</v>
      </c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47"/>
      <c r="AA357" s="47"/>
      <c r="AB357" s="4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6"/>
      <c r="BS357" s="6"/>
      <c r="BT357" s="6"/>
      <c r="BU357" s="6"/>
      <c r="BV357" s="6"/>
      <c r="BW357" s="6"/>
      <c r="BX357" s="6"/>
    </row>
    <row r="358" spans="1:76" ht="22.5" customHeight="1" x14ac:dyDescent="0.25">
      <c r="A358" s="134"/>
      <c r="B358" s="134"/>
      <c r="C358" s="134"/>
      <c r="D358" s="171" t="s">
        <v>271</v>
      </c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47"/>
      <c r="AA358" s="47"/>
      <c r="AB358" s="4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6"/>
      <c r="BS358" s="6"/>
      <c r="BT358" s="6"/>
      <c r="BU358" s="6"/>
      <c r="BV358" s="6"/>
      <c r="BW358" s="6"/>
      <c r="BX358" s="6"/>
    </row>
    <row r="359" spans="1:76" ht="22.5" customHeight="1" x14ac:dyDescent="0.25">
      <c r="A359" s="134"/>
      <c r="B359" s="134"/>
      <c r="C359" s="134"/>
      <c r="D359" s="171" t="s">
        <v>272</v>
      </c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47"/>
      <c r="AA359" s="47"/>
      <c r="AB359" s="4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6"/>
      <c r="BS359" s="6"/>
      <c r="BT359" s="6"/>
      <c r="BU359" s="6"/>
      <c r="BV359" s="6"/>
      <c r="BW359" s="6"/>
      <c r="BX359" s="6"/>
    </row>
    <row r="360" spans="1:76" ht="22.5" customHeight="1" x14ac:dyDescent="0.25">
      <c r="A360" s="134"/>
      <c r="B360" s="134"/>
      <c r="C360" s="134"/>
      <c r="D360" s="171" t="s">
        <v>273</v>
      </c>
      <c r="E360" s="134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47"/>
      <c r="AA360" s="47"/>
      <c r="AB360" s="4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6"/>
      <c r="BS360" s="6"/>
      <c r="BT360" s="6"/>
      <c r="BU360" s="6"/>
      <c r="BV360" s="6"/>
      <c r="BW360" s="6"/>
      <c r="BX360" s="6"/>
    </row>
    <row r="361" spans="1:76" ht="22.5" customHeight="1" x14ac:dyDescent="0.25">
      <c r="A361" s="134"/>
      <c r="B361" s="134"/>
      <c r="C361" s="134"/>
      <c r="D361" s="171" t="s">
        <v>274</v>
      </c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47"/>
      <c r="AA361" s="47"/>
      <c r="AB361" s="4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6"/>
      <c r="BS361" s="6"/>
      <c r="BT361" s="6"/>
      <c r="BU361" s="6"/>
      <c r="BV361" s="6"/>
      <c r="BW361" s="6"/>
      <c r="BX361" s="6"/>
    </row>
    <row r="362" spans="1:76" ht="22.5" customHeight="1" x14ac:dyDescent="0.25">
      <c r="A362" s="134"/>
      <c r="B362" s="134"/>
      <c r="C362" s="134"/>
      <c r="D362" s="171" t="s">
        <v>275</v>
      </c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47"/>
      <c r="AA362" s="47"/>
      <c r="AB362" s="4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6"/>
      <c r="BS362" s="6"/>
      <c r="BT362" s="6"/>
      <c r="BU362" s="6"/>
      <c r="BV362" s="6"/>
      <c r="BW362" s="6"/>
      <c r="BX362" s="6"/>
    </row>
    <row r="363" spans="1:76" ht="22.5" customHeight="1" x14ac:dyDescent="0.25">
      <c r="A363" s="134"/>
      <c r="B363" s="134"/>
      <c r="C363" s="134"/>
      <c r="D363" s="171" t="s">
        <v>276</v>
      </c>
      <c r="E363" s="134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47"/>
      <c r="AA363" s="47"/>
      <c r="AB363" s="4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6"/>
      <c r="BS363" s="6"/>
      <c r="BT363" s="6"/>
      <c r="BU363" s="6"/>
      <c r="BV363" s="6"/>
      <c r="BW363" s="6"/>
      <c r="BX363" s="6"/>
    </row>
    <row r="364" spans="1:76" ht="22.5" customHeight="1" x14ac:dyDescent="0.25">
      <c r="A364" s="134"/>
      <c r="B364" s="134"/>
      <c r="C364" s="134"/>
      <c r="D364" s="171" t="s">
        <v>277</v>
      </c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47"/>
      <c r="AA364" s="47"/>
      <c r="AB364" s="4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6"/>
      <c r="BS364" s="6"/>
      <c r="BT364" s="6"/>
      <c r="BU364" s="6"/>
      <c r="BV364" s="6"/>
      <c r="BW364" s="6"/>
      <c r="BX364" s="6"/>
    </row>
    <row r="365" spans="1:76" ht="22.5" customHeight="1" x14ac:dyDescent="0.25">
      <c r="A365" s="134"/>
      <c r="B365" s="134"/>
      <c r="C365" s="134"/>
      <c r="D365" s="171" t="s">
        <v>278</v>
      </c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47"/>
      <c r="AA365" s="47"/>
      <c r="AB365" s="4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6"/>
      <c r="BS365" s="6"/>
      <c r="BT365" s="6"/>
      <c r="BU365" s="6"/>
      <c r="BV365" s="6"/>
      <c r="BW365" s="6"/>
      <c r="BX365" s="6"/>
    </row>
    <row r="366" spans="1:76" ht="22.5" customHeight="1" x14ac:dyDescent="0.25">
      <c r="A366" s="134"/>
      <c r="B366" s="134"/>
      <c r="C366" s="134"/>
      <c r="D366" s="171" t="s">
        <v>279</v>
      </c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6"/>
      <c r="BS366" s="6"/>
      <c r="BT366" s="6"/>
      <c r="BU366" s="6"/>
      <c r="BV366" s="6"/>
      <c r="BW366" s="6"/>
      <c r="BX366" s="6"/>
    </row>
    <row r="367" spans="1:76" ht="22.5" customHeight="1" x14ac:dyDescent="0.25">
      <c r="A367" s="134"/>
      <c r="B367" s="134"/>
      <c r="C367" s="134"/>
      <c r="D367" s="171" t="s">
        <v>280</v>
      </c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6"/>
      <c r="BS367" s="6"/>
      <c r="BT367" s="6"/>
      <c r="BU367" s="6"/>
      <c r="BV367" s="6"/>
      <c r="BW367" s="6"/>
      <c r="BX367" s="6"/>
    </row>
    <row r="368" spans="1:76" ht="22.5" customHeight="1" x14ac:dyDescent="0.25">
      <c r="A368" s="134"/>
      <c r="B368" s="134"/>
      <c r="C368" s="134"/>
      <c r="D368" s="171" t="s">
        <v>281</v>
      </c>
      <c r="E368" s="134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6"/>
      <c r="BS368" s="6"/>
      <c r="BT368" s="6"/>
      <c r="BU368" s="6"/>
      <c r="BV368" s="6"/>
      <c r="BW368" s="6"/>
      <c r="BX368" s="6"/>
    </row>
    <row r="369" spans="1:76" ht="22.5" customHeight="1" x14ac:dyDescent="0.25">
      <c r="A369" s="134"/>
      <c r="B369" s="134"/>
      <c r="C369" s="134"/>
      <c r="D369" s="171" t="s">
        <v>282</v>
      </c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6"/>
      <c r="BS369" s="6"/>
      <c r="BT369" s="6"/>
      <c r="BU369" s="6"/>
      <c r="BV369" s="6"/>
      <c r="BW369" s="6"/>
      <c r="BX369" s="6"/>
    </row>
    <row r="370" spans="1:76" ht="22.5" customHeight="1" x14ac:dyDescent="0.25">
      <c r="A370" s="134"/>
      <c r="B370" s="134"/>
      <c r="C370" s="134"/>
      <c r="D370" s="171" t="s">
        <v>283</v>
      </c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6"/>
      <c r="BS370" s="6"/>
      <c r="BT370" s="6"/>
      <c r="BU370" s="6"/>
      <c r="BV370" s="6"/>
      <c r="BW370" s="6"/>
      <c r="BX370" s="6"/>
    </row>
    <row r="371" spans="1:76" ht="22.5" customHeight="1" x14ac:dyDescent="0.25">
      <c r="A371" s="134"/>
      <c r="B371" s="134"/>
      <c r="C371" s="134"/>
      <c r="D371" s="171" t="s">
        <v>284</v>
      </c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6"/>
      <c r="BS371" s="6"/>
      <c r="BT371" s="6"/>
      <c r="BU371" s="6"/>
      <c r="BV371" s="6"/>
      <c r="BW371" s="6"/>
      <c r="BX371" s="6"/>
    </row>
    <row r="372" spans="1:76" ht="22.5" customHeight="1" x14ac:dyDescent="0.25">
      <c r="A372" s="134"/>
      <c r="B372" s="134"/>
      <c r="C372" s="134"/>
      <c r="D372" s="171" t="s">
        <v>285</v>
      </c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6"/>
      <c r="BS372" s="6"/>
      <c r="BT372" s="6"/>
      <c r="BU372" s="6"/>
      <c r="BV372" s="6"/>
      <c r="BW372" s="6"/>
      <c r="BX372" s="6"/>
    </row>
    <row r="373" spans="1:76" ht="22.5" customHeight="1" x14ac:dyDescent="0.25">
      <c r="A373" s="134"/>
      <c r="B373" s="134"/>
      <c r="C373" s="134"/>
      <c r="D373" s="171" t="s">
        <v>286</v>
      </c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6"/>
      <c r="BS373" s="6"/>
      <c r="BT373" s="6"/>
      <c r="BU373" s="6"/>
      <c r="BV373" s="6"/>
      <c r="BW373" s="6"/>
      <c r="BX373" s="6"/>
    </row>
    <row r="374" spans="1:76" ht="22.5" customHeight="1" x14ac:dyDescent="0.25">
      <c r="A374" s="134"/>
      <c r="B374" s="134"/>
      <c r="C374" s="134"/>
      <c r="D374" s="171" t="s">
        <v>287</v>
      </c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6"/>
      <c r="BS374" s="6"/>
      <c r="BT374" s="6"/>
      <c r="BU374" s="6"/>
      <c r="BV374" s="6"/>
      <c r="BW374" s="6"/>
      <c r="BX374" s="6"/>
    </row>
    <row r="375" spans="1:76" ht="22.5" customHeight="1" x14ac:dyDescent="0.25">
      <c r="A375" s="134"/>
      <c r="B375" s="134"/>
      <c r="C375" s="134"/>
      <c r="D375" s="171" t="s">
        <v>288</v>
      </c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6"/>
      <c r="BS375" s="6"/>
      <c r="BT375" s="6"/>
      <c r="BU375" s="6"/>
      <c r="BV375" s="6"/>
      <c r="BW375" s="6"/>
      <c r="BX375" s="6"/>
    </row>
    <row r="376" spans="1:76" ht="22.5" customHeight="1" x14ac:dyDescent="0.25">
      <c r="A376" s="134"/>
      <c r="B376" s="134"/>
      <c r="C376" s="134"/>
      <c r="D376" s="171" t="s">
        <v>289</v>
      </c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6"/>
      <c r="BS376" s="6"/>
      <c r="BT376" s="6"/>
      <c r="BU376" s="6"/>
      <c r="BV376" s="6"/>
      <c r="BW376" s="6"/>
      <c r="BX376" s="6"/>
    </row>
    <row r="377" spans="1:76" ht="22.5" customHeight="1" x14ac:dyDescent="0.25">
      <c r="A377" s="134"/>
      <c r="B377" s="134"/>
      <c r="C377" s="134"/>
      <c r="D377" s="171" t="s">
        <v>290</v>
      </c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6"/>
      <c r="BS377" s="6"/>
      <c r="BT377" s="6"/>
      <c r="BU377" s="6"/>
      <c r="BV377" s="6"/>
      <c r="BW377" s="6"/>
      <c r="BX377" s="6"/>
    </row>
    <row r="378" spans="1:76" ht="22.5" customHeight="1" x14ac:dyDescent="0.25">
      <c r="A378" s="134"/>
      <c r="B378" s="134"/>
      <c r="C378" s="134"/>
      <c r="D378" s="171" t="s">
        <v>291</v>
      </c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6"/>
      <c r="BS378" s="6"/>
      <c r="BT378" s="6"/>
      <c r="BU378" s="6"/>
      <c r="BV378" s="6"/>
      <c r="BW378" s="6"/>
      <c r="BX378" s="6"/>
    </row>
    <row r="379" spans="1:76" ht="22.5" customHeight="1" x14ac:dyDescent="0.25">
      <c r="A379" s="134"/>
      <c r="B379" s="134"/>
      <c r="C379" s="134"/>
      <c r="D379" s="171" t="s">
        <v>292</v>
      </c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6"/>
      <c r="BS379" s="6"/>
      <c r="BT379" s="6"/>
      <c r="BU379" s="6"/>
      <c r="BV379" s="6"/>
      <c r="BW379" s="6"/>
      <c r="BX379" s="6"/>
    </row>
    <row r="380" spans="1:76" ht="22.5" customHeight="1" x14ac:dyDescent="0.25">
      <c r="A380" s="134"/>
      <c r="B380" s="134"/>
      <c r="C380" s="134"/>
      <c r="D380" s="171" t="s">
        <v>293</v>
      </c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6"/>
      <c r="BS380" s="6"/>
      <c r="BT380" s="6"/>
      <c r="BU380" s="6"/>
      <c r="BV380" s="6"/>
      <c r="BW380" s="6"/>
      <c r="BX380" s="6"/>
    </row>
    <row r="381" spans="1:76" ht="22.5" customHeight="1" x14ac:dyDescent="0.25">
      <c r="A381" s="134"/>
      <c r="B381" s="134"/>
      <c r="C381" s="134"/>
      <c r="D381" s="171" t="s">
        <v>294</v>
      </c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6"/>
      <c r="BS381" s="6"/>
      <c r="BT381" s="6"/>
      <c r="BU381" s="6"/>
      <c r="BV381" s="6"/>
      <c r="BW381" s="6"/>
      <c r="BX381" s="6"/>
    </row>
    <row r="382" spans="1:76" ht="22.5" customHeight="1" x14ac:dyDescent="0.25">
      <c r="A382" s="134"/>
      <c r="B382" s="134"/>
      <c r="C382" s="134"/>
      <c r="D382" s="171" t="s">
        <v>295</v>
      </c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6"/>
      <c r="BS382" s="6"/>
      <c r="BT382" s="6"/>
      <c r="BU382" s="6"/>
      <c r="BV382" s="6"/>
      <c r="BW382" s="6"/>
      <c r="BX382" s="6"/>
    </row>
    <row r="383" spans="1:76" ht="22.5" customHeight="1" x14ac:dyDescent="0.25">
      <c r="A383" s="134"/>
      <c r="B383" s="134"/>
      <c r="C383" s="134"/>
      <c r="D383" s="171" t="s">
        <v>296</v>
      </c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6"/>
      <c r="BS383" s="6"/>
      <c r="BT383" s="6"/>
      <c r="BU383" s="6"/>
      <c r="BV383" s="6"/>
      <c r="BW383" s="6"/>
      <c r="BX383" s="6"/>
    </row>
    <row r="384" spans="1:76" ht="22.5" customHeight="1" x14ac:dyDescent="0.25">
      <c r="A384" s="134"/>
      <c r="B384" s="134"/>
      <c r="C384" s="134"/>
      <c r="D384" s="171" t="s">
        <v>297</v>
      </c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6"/>
      <c r="BS384" s="6"/>
      <c r="BT384" s="6"/>
      <c r="BU384" s="6"/>
      <c r="BV384" s="6"/>
      <c r="BW384" s="6"/>
      <c r="BX384" s="6"/>
    </row>
    <row r="385" spans="1:76" ht="22.5" customHeight="1" x14ac:dyDescent="0.25">
      <c r="A385" s="134"/>
      <c r="B385" s="134"/>
      <c r="C385" s="134"/>
      <c r="D385" s="171" t="s">
        <v>298</v>
      </c>
      <c r="E385" s="134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6"/>
      <c r="BS385" s="6"/>
      <c r="BT385" s="6"/>
      <c r="BU385" s="6"/>
      <c r="BV385" s="6"/>
      <c r="BW385" s="6"/>
      <c r="BX385" s="6"/>
    </row>
    <row r="386" spans="1:76" ht="22.5" customHeight="1" x14ac:dyDescent="0.25">
      <c r="A386" s="134"/>
      <c r="B386" s="134"/>
      <c r="C386" s="134"/>
      <c r="D386" s="171" t="s">
        <v>299</v>
      </c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6"/>
      <c r="BS386" s="6"/>
      <c r="BT386" s="6"/>
      <c r="BU386" s="6"/>
      <c r="BV386" s="6"/>
      <c r="BW386" s="6"/>
      <c r="BX386" s="6"/>
    </row>
    <row r="387" spans="1:76" ht="22.5" customHeight="1" x14ac:dyDescent="0.25">
      <c r="A387" s="134"/>
      <c r="B387" s="134"/>
      <c r="C387" s="134"/>
      <c r="D387" s="171" t="s">
        <v>300</v>
      </c>
      <c r="E387" s="134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6"/>
      <c r="BS387" s="6"/>
      <c r="BT387" s="6"/>
      <c r="BU387" s="6"/>
      <c r="BV387" s="6"/>
      <c r="BW387" s="6"/>
      <c r="BX387" s="6"/>
    </row>
    <row r="388" spans="1:76" ht="22.5" customHeight="1" x14ac:dyDescent="0.25">
      <c r="A388" s="134"/>
      <c r="B388" s="134"/>
      <c r="C388" s="134"/>
      <c r="D388" s="171" t="s">
        <v>301</v>
      </c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6"/>
      <c r="BS388" s="6"/>
      <c r="BT388" s="6"/>
      <c r="BU388" s="6"/>
      <c r="BV388" s="6"/>
      <c r="BW388" s="6"/>
      <c r="BX388" s="6"/>
    </row>
    <row r="389" spans="1:76" ht="22.5" customHeight="1" x14ac:dyDescent="0.25">
      <c r="A389" s="134"/>
      <c r="B389" s="134"/>
      <c r="C389" s="134"/>
      <c r="D389" s="171" t="s">
        <v>302</v>
      </c>
      <c r="E389" s="134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6"/>
      <c r="BS389" s="6"/>
      <c r="BT389" s="6"/>
      <c r="BU389" s="6"/>
      <c r="BV389" s="6"/>
      <c r="BW389" s="6"/>
      <c r="BX389" s="6"/>
    </row>
    <row r="390" spans="1:76" ht="22.5" customHeight="1" x14ac:dyDescent="0.25">
      <c r="A390" s="134"/>
      <c r="B390" s="134"/>
      <c r="C390" s="134"/>
      <c r="D390" s="171" t="s">
        <v>303</v>
      </c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6"/>
      <c r="BS390" s="6"/>
      <c r="BT390" s="6"/>
      <c r="BU390" s="6"/>
      <c r="BV390" s="6"/>
      <c r="BW390" s="6"/>
      <c r="BX390" s="6"/>
    </row>
    <row r="391" spans="1:76" ht="22.5" customHeight="1" x14ac:dyDescent="0.25">
      <c r="A391" s="134"/>
      <c r="B391" s="134"/>
      <c r="C391" s="134"/>
      <c r="D391" s="171" t="s">
        <v>304</v>
      </c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6"/>
      <c r="BS391" s="6"/>
      <c r="BT391" s="6"/>
      <c r="BU391" s="6"/>
      <c r="BV391" s="6"/>
      <c r="BW391" s="6"/>
      <c r="BX391" s="6"/>
    </row>
    <row r="392" spans="1:76" ht="22.5" customHeight="1" x14ac:dyDescent="0.25">
      <c r="A392" s="134"/>
      <c r="B392" s="134"/>
      <c r="C392" s="134"/>
      <c r="D392" s="171" t="s">
        <v>305</v>
      </c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6"/>
      <c r="BS392" s="6"/>
      <c r="BT392" s="6"/>
      <c r="BU392" s="6"/>
      <c r="BV392" s="6"/>
      <c r="BW392" s="6"/>
      <c r="BX392" s="6"/>
    </row>
    <row r="393" spans="1:76" ht="22.5" customHeight="1" x14ac:dyDescent="0.25">
      <c r="A393" s="134"/>
      <c r="B393" s="134"/>
      <c r="C393" s="134"/>
      <c r="D393" s="171" t="s">
        <v>306</v>
      </c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6"/>
      <c r="BS393" s="6"/>
      <c r="BT393" s="6"/>
      <c r="BU393" s="6"/>
      <c r="BV393" s="6"/>
      <c r="BW393" s="6"/>
      <c r="BX393" s="6"/>
    </row>
    <row r="394" spans="1:76" ht="22.5" customHeight="1" x14ac:dyDescent="0.25">
      <c r="A394" s="134"/>
      <c r="B394" s="134"/>
      <c r="C394" s="134"/>
      <c r="D394" s="171" t="s">
        <v>307</v>
      </c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6"/>
      <c r="BS394" s="6"/>
      <c r="BT394" s="6"/>
      <c r="BU394" s="6"/>
      <c r="BV394" s="6"/>
      <c r="BW394" s="6"/>
      <c r="BX394" s="6"/>
    </row>
    <row r="395" spans="1:76" ht="22.5" customHeight="1" x14ac:dyDescent="0.25">
      <c r="A395" s="134"/>
      <c r="B395" s="134"/>
      <c r="C395" s="134"/>
      <c r="D395" s="171" t="s">
        <v>308</v>
      </c>
      <c r="E395" s="134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6"/>
      <c r="BS395" s="6"/>
      <c r="BT395" s="6"/>
      <c r="BU395" s="6"/>
      <c r="BV395" s="6"/>
      <c r="BW395" s="6"/>
      <c r="BX395" s="6"/>
    </row>
    <row r="396" spans="1:76" ht="22.5" customHeight="1" x14ac:dyDescent="0.25">
      <c r="A396" s="134"/>
      <c r="B396" s="134"/>
      <c r="C396" s="134"/>
      <c r="D396" s="171" t="s">
        <v>309</v>
      </c>
      <c r="E396" s="134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6"/>
      <c r="BS396" s="6"/>
      <c r="BT396" s="6"/>
      <c r="BU396" s="6"/>
      <c r="BV396" s="6"/>
      <c r="BW396" s="6"/>
      <c r="BX396" s="6"/>
    </row>
    <row r="397" spans="1:76" ht="22.5" customHeight="1" x14ac:dyDescent="0.25">
      <c r="A397" s="134"/>
      <c r="B397" s="134"/>
      <c r="C397" s="134"/>
      <c r="D397" s="171" t="s">
        <v>310</v>
      </c>
      <c r="E397" s="134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6"/>
      <c r="BS397" s="6"/>
      <c r="BT397" s="6"/>
      <c r="BU397" s="6"/>
      <c r="BV397" s="6"/>
      <c r="BW397" s="6"/>
      <c r="BX397" s="6"/>
    </row>
    <row r="398" spans="1:76" ht="22.5" customHeight="1" x14ac:dyDescent="0.25">
      <c r="A398" s="134"/>
      <c r="B398" s="134"/>
      <c r="C398" s="134"/>
      <c r="D398" s="171" t="s">
        <v>311</v>
      </c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6"/>
      <c r="BS398" s="6"/>
      <c r="BT398" s="6"/>
      <c r="BU398" s="6"/>
      <c r="BV398" s="6"/>
      <c r="BW398" s="6"/>
      <c r="BX398" s="6"/>
    </row>
    <row r="399" spans="1:76" ht="22.5" customHeight="1" x14ac:dyDescent="0.25">
      <c r="A399" s="134"/>
      <c r="B399" s="134"/>
      <c r="C399" s="134"/>
      <c r="D399" s="171" t="s">
        <v>312</v>
      </c>
      <c r="E399" s="134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6"/>
      <c r="BS399" s="6"/>
      <c r="BT399" s="6"/>
      <c r="BU399" s="6"/>
      <c r="BV399" s="6"/>
      <c r="BW399" s="6"/>
      <c r="BX399" s="6"/>
    </row>
    <row r="400" spans="1:76" ht="22.5" customHeight="1" x14ac:dyDescent="0.25">
      <c r="A400" s="7"/>
      <c r="B400" s="7"/>
      <c r="C400" s="7"/>
      <c r="D400" s="99" t="s">
        <v>313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6"/>
      <c r="BS400" s="6"/>
      <c r="BT400" s="6"/>
      <c r="BU400" s="6"/>
      <c r="BV400" s="6"/>
      <c r="BW400" s="6"/>
      <c r="BX400" s="6"/>
    </row>
    <row r="401" spans="1:76" ht="22.5" customHeight="1" x14ac:dyDescent="0.25">
      <c r="A401" s="7"/>
      <c r="B401" s="7"/>
      <c r="C401" s="7"/>
      <c r="D401" s="99" t="s">
        <v>314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6"/>
      <c r="BS401" s="6"/>
      <c r="BT401" s="6"/>
      <c r="BU401" s="6"/>
      <c r="BV401" s="6"/>
      <c r="BW401" s="6"/>
      <c r="BX401" s="6"/>
    </row>
    <row r="402" spans="1:76" ht="22.5" customHeight="1" x14ac:dyDescent="0.25">
      <c r="A402" s="7"/>
      <c r="B402" s="7"/>
      <c r="C402" s="7"/>
      <c r="D402" s="99" t="s">
        <v>315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6"/>
      <c r="BS402" s="6"/>
      <c r="BT402" s="6"/>
      <c r="BU402" s="6"/>
      <c r="BV402" s="6"/>
      <c r="BW402" s="6"/>
      <c r="BX402" s="6"/>
    </row>
    <row r="403" spans="1:76" ht="22.5" customHeight="1" x14ac:dyDescent="0.25">
      <c r="A403" s="7"/>
      <c r="B403" s="7"/>
      <c r="C403" s="7"/>
      <c r="D403" s="99" t="s">
        <v>316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6"/>
      <c r="BS403" s="6"/>
      <c r="BT403" s="6"/>
      <c r="BU403" s="6"/>
      <c r="BV403" s="6"/>
      <c r="BW403" s="6"/>
      <c r="BX403" s="6"/>
    </row>
    <row r="404" spans="1:76" ht="22.5" customHeight="1" x14ac:dyDescent="0.25">
      <c r="A404" s="7"/>
      <c r="B404" s="7"/>
      <c r="C404" s="7"/>
      <c r="D404" s="99" t="s">
        <v>317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6"/>
      <c r="BS404" s="6"/>
      <c r="BT404" s="6"/>
      <c r="BU404" s="6"/>
      <c r="BV404" s="6"/>
      <c r="BW404" s="6"/>
      <c r="BX404" s="6"/>
    </row>
    <row r="405" spans="1:76" ht="22.5" customHeight="1" x14ac:dyDescent="0.25">
      <c r="A405" s="7"/>
      <c r="B405" s="7"/>
      <c r="C405" s="7"/>
      <c r="D405" s="99" t="s">
        <v>318</v>
      </c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6"/>
      <c r="BS405" s="6"/>
      <c r="BT405" s="6"/>
      <c r="BU405" s="6"/>
      <c r="BV405" s="6"/>
      <c r="BW405" s="6"/>
      <c r="BX405" s="6"/>
    </row>
    <row r="406" spans="1:76" ht="22.5" customHeight="1" x14ac:dyDescent="0.25">
      <c r="A406" s="7"/>
      <c r="B406" s="7"/>
      <c r="C406" s="7"/>
      <c r="D406" s="99" t="s">
        <v>319</v>
      </c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6"/>
      <c r="BS406" s="6"/>
      <c r="BT406" s="6"/>
      <c r="BU406" s="6"/>
      <c r="BV406" s="6"/>
      <c r="BW406" s="6"/>
      <c r="BX406" s="6"/>
    </row>
    <row r="407" spans="1:76" ht="22.5" customHeight="1" x14ac:dyDescent="0.25">
      <c r="A407" s="7"/>
      <c r="B407" s="7"/>
      <c r="C407" s="7"/>
      <c r="D407" s="99" t="s">
        <v>320</v>
      </c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6"/>
      <c r="BS407" s="6"/>
      <c r="BT407" s="6"/>
      <c r="BU407" s="6"/>
      <c r="BV407" s="6"/>
      <c r="BW407" s="6"/>
      <c r="BX407" s="6"/>
    </row>
    <row r="408" spans="1:76" ht="22.5" customHeight="1" x14ac:dyDescent="0.25">
      <c r="A408" s="7"/>
      <c r="B408" s="7"/>
      <c r="C408" s="7"/>
      <c r="D408" s="99" t="s">
        <v>321</v>
      </c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6"/>
      <c r="BS408" s="6"/>
      <c r="BT408" s="6"/>
      <c r="BU408" s="6"/>
      <c r="BV408" s="6"/>
      <c r="BW408" s="6"/>
      <c r="BX408" s="6"/>
    </row>
    <row r="409" spans="1:76" ht="22.5" customHeight="1" x14ac:dyDescent="0.25">
      <c r="A409" s="7"/>
      <c r="B409" s="7"/>
      <c r="C409" s="7"/>
      <c r="D409" s="99" t="s">
        <v>322</v>
      </c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6"/>
      <c r="BS409" s="6"/>
      <c r="BT409" s="6"/>
      <c r="BU409" s="6"/>
      <c r="BV409" s="6"/>
      <c r="BW409" s="6"/>
      <c r="BX409" s="6"/>
    </row>
    <row r="410" spans="1:76" ht="22.5" customHeight="1" x14ac:dyDescent="0.25">
      <c r="A410" s="7"/>
      <c r="B410" s="7"/>
      <c r="C410" s="7"/>
      <c r="D410" s="99" t="s">
        <v>323</v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6"/>
      <c r="BS410" s="6"/>
      <c r="BT410" s="6"/>
      <c r="BU410" s="6"/>
      <c r="BV410" s="6"/>
      <c r="BW410" s="6"/>
      <c r="BX410" s="6"/>
    </row>
    <row r="411" spans="1:76" ht="22.5" customHeight="1" x14ac:dyDescent="0.25">
      <c r="A411" s="7"/>
      <c r="B411" s="7"/>
      <c r="C411" s="7"/>
      <c r="D411" s="99" t="s">
        <v>324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6"/>
      <c r="BS411" s="6"/>
      <c r="BT411" s="6"/>
      <c r="BU411" s="6"/>
      <c r="BV411" s="6"/>
      <c r="BW411" s="6"/>
      <c r="BX411" s="6"/>
    </row>
    <row r="412" spans="1:76" ht="22.5" customHeight="1" x14ac:dyDescent="0.25">
      <c r="A412" s="7"/>
      <c r="B412" s="7"/>
      <c r="C412" s="7"/>
      <c r="D412" s="99" t="s">
        <v>325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6"/>
      <c r="BS412" s="6"/>
      <c r="BT412" s="6"/>
      <c r="BU412" s="6"/>
      <c r="BV412" s="6"/>
      <c r="BW412" s="6"/>
      <c r="BX412" s="6"/>
    </row>
    <row r="413" spans="1:76" ht="22.5" customHeight="1" x14ac:dyDescent="0.25">
      <c r="A413" s="7"/>
      <c r="B413" s="7"/>
      <c r="C413" s="7"/>
      <c r="D413" s="99" t="s">
        <v>326</v>
      </c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6"/>
      <c r="BS413" s="6"/>
      <c r="BT413" s="6"/>
      <c r="BU413" s="6"/>
      <c r="BV413" s="6"/>
      <c r="BW413" s="6"/>
      <c r="BX413" s="6"/>
    </row>
  </sheetData>
  <sheetProtection algorithmName="SHA-512" hashValue="NU3N5PRQ1H/VzAv5AhcY7XxKcsNHlB9jtafBrWSsQ15WU1kIiJy1xmWclQXjBtURdbsFDN12Iz0IiIcLCiV8Sw==" saltValue="u2UYLyaFoWkixL9FoCAG6w==" spinCount="100000" sheet="1" objects="1" scenarios="1"/>
  <mergeCells count="28">
    <mergeCell ref="D7:D8"/>
    <mergeCell ref="I2:J2"/>
    <mergeCell ref="K2:N2"/>
    <mergeCell ref="T2:U2"/>
    <mergeCell ref="T3:U3"/>
    <mergeCell ref="T4:U4"/>
    <mergeCell ref="U7:U8"/>
    <mergeCell ref="Q7:Q8"/>
    <mergeCell ref="P7:P8"/>
    <mergeCell ref="S7:S8"/>
    <mergeCell ref="R7:R8"/>
    <mergeCell ref="T7:T8"/>
    <mergeCell ref="A2:B4"/>
    <mergeCell ref="E2:G2"/>
    <mergeCell ref="B7:B8"/>
    <mergeCell ref="A7:A8"/>
    <mergeCell ref="O7:O8"/>
    <mergeCell ref="J7:J8"/>
    <mergeCell ref="K7:K8"/>
    <mergeCell ref="L7:L8"/>
    <mergeCell ref="M7:M8"/>
    <mergeCell ref="K4:N4"/>
    <mergeCell ref="I4:J4"/>
    <mergeCell ref="I7:I8"/>
    <mergeCell ref="E7:H7"/>
    <mergeCell ref="E6:H6"/>
    <mergeCell ref="N7:N8"/>
    <mergeCell ref="C7:C8"/>
  </mergeCells>
  <dataValidations count="11">
    <dataValidation type="list" showErrorMessage="1" sqref="J9:J161" xr:uid="{00000000-0002-0000-0100-000000000000}">
      <formula1>"Full,Limited"</formula1>
    </dataValidation>
    <dataValidation type="list" showErrorMessage="1" sqref="E2" xr:uid="{00000000-0002-0000-0100-000001000000}">
      <formula1>$A$208:$A$219</formula1>
    </dataValidation>
    <dataValidation type="list" showErrorMessage="1" sqref="N9:N161" xr:uid="{00000000-0002-0000-0100-000002000000}">
      <formula1>$G$210:$G$213</formula1>
    </dataValidation>
    <dataValidation type="list" showErrorMessage="1" sqref="S9:S161" xr:uid="{00000000-0002-0000-0100-000003000000}">
      <formula1>"Gross,Net"</formula1>
    </dataValidation>
    <dataValidation type="list" showErrorMessage="1" sqref="R9:R161" xr:uid="{00000000-0002-0000-0100-000004000000}">
      <formula1>$A$202:$A$205</formula1>
    </dataValidation>
    <dataValidation type="list" showErrorMessage="1" sqref="D9:D161 I9:I161 D206" xr:uid="{00000000-0002-0000-0100-000005000000}">
      <formula1>$D$207:$D$413</formula1>
    </dataValidation>
    <dataValidation type="list" showErrorMessage="1" sqref="L9:L161" xr:uid="{00000000-0002-0000-0100-000006000000}">
      <formula1>$G$215:$G$216</formula1>
    </dataValidation>
    <dataValidation type="list" allowBlank="1" showErrorMessage="1" sqref="G9:G161" xr:uid="{00000000-0002-0000-0100-000007000000}">
      <formula1>$E$207:$E$328</formula1>
    </dataValidation>
    <dataValidation type="list" allowBlank="1" showErrorMessage="1" sqref="F9:F161" xr:uid="{00000000-0002-0000-0100-000008000000}">
      <formula1>$B$208:$B$219</formula1>
    </dataValidation>
    <dataValidation type="list" allowBlank="1" showErrorMessage="1" sqref="E9:E161" xr:uid="{00000000-0002-0000-0100-000009000000}">
      <formula1>$B$208:$B$238</formula1>
    </dataValidation>
    <dataValidation type="list" showErrorMessage="1" sqref="M9:M161 O9:O161" xr:uid="{00000000-0002-0000-0100-00000A000000}">
      <formula1>$B$207:$B$238</formula1>
    </dataValidation>
  </dataValidations>
  <pageMargins left="0.7" right="0.7" top="0.75" bottom="0.75" header="0.3" footer="0.3"/>
  <pageSetup paperSize="9" orientation="portrait" r:id="rId1"/>
  <ignoredErrors>
    <ignoredError sqref="L208:L216" numberStoredAsText="1"/>
    <ignoredError sqref="J213 J212 H214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P162"/>
  <sheetViews>
    <sheetView workbookViewId="0">
      <selection activeCell="C11" sqref="C11"/>
    </sheetView>
  </sheetViews>
  <sheetFormatPr defaultColWidth="17.28515625" defaultRowHeight="15" customHeight="1" x14ac:dyDescent="0.25"/>
  <cols>
    <col min="1" max="1" width="11.5703125" customWidth="1"/>
    <col min="2" max="2" width="6.28515625" customWidth="1"/>
    <col min="3" max="3" width="15.5703125" customWidth="1"/>
    <col min="4" max="13" width="7.28515625" customWidth="1"/>
    <col min="14" max="14" width="7.42578125" customWidth="1"/>
    <col min="15" max="15" width="8" customWidth="1"/>
    <col min="16" max="16" width="9.140625" customWidth="1"/>
  </cols>
  <sheetData>
    <row r="1" spans="1:16" ht="18" customHeight="1" x14ac:dyDescent="0.25">
      <c r="A1" s="217" t="str">
        <f>CONCATENATE("Contractors ","(CVR: ",'Specification of wages &amp; taxes'!C3,")"," list of subcontractors, ")</f>
        <v xml:space="preserve">Contractors (CVR: ) list of subcontractors, 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216"/>
    </row>
    <row r="2" spans="1:16" ht="18" customHeight="1" x14ac:dyDescent="0.25">
      <c r="A2" s="188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97"/>
    </row>
    <row r="3" spans="1:16" ht="18" customHeight="1" x14ac:dyDescent="0.25">
      <c r="A3" s="224" t="s">
        <v>3</v>
      </c>
      <c r="B3" s="221" t="s">
        <v>333</v>
      </c>
      <c r="C3" s="220" t="s">
        <v>13</v>
      </c>
      <c r="D3" s="215" t="s">
        <v>15</v>
      </c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216"/>
      <c r="P3" s="33"/>
    </row>
    <row r="4" spans="1:16" ht="18" customHeight="1" x14ac:dyDescent="0.25">
      <c r="A4" s="222"/>
      <c r="B4" s="222"/>
      <c r="C4" s="181"/>
      <c r="D4" s="39" t="s">
        <v>20</v>
      </c>
      <c r="E4" s="39" t="s">
        <v>22</v>
      </c>
      <c r="F4" s="218" t="str">
        <f>"         reported tax payments"</f>
        <v xml:space="preserve">         reported tax payments</v>
      </c>
      <c r="G4" s="180"/>
      <c r="H4" s="180"/>
      <c r="I4" s="44" t="str">
        <f>"3 )         N:"</f>
        <v>3 )         N:</v>
      </c>
      <c r="J4" s="218" t="s">
        <v>25</v>
      </c>
      <c r="K4" s="180"/>
      <c r="L4" s="180"/>
      <c r="M4" s="180"/>
      <c r="N4" s="180"/>
      <c r="O4" s="45"/>
      <c r="P4" s="46"/>
    </row>
    <row r="5" spans="1:16" ht="18" customHeight="1" x14ac:dyDescent="0.25">
      <c r="A5" s="222"/>
      <c r="B5" s="222"/>
      <c r="C5" s="181"/>
      <c r="D5" s="39" t="s">
        <v>26</v>
      </c>
      <c r="E5" s="39" t="s">
        <v>27</v>
      </c>
      <c r="F5" s="219" t="str">
        <f>"         waiting for information"</f>
        <v xml:space="preserve">         waiting for information</v>
      </c>
      <c r="G5" s="186"/>
      <c r="H5" s="186"/>
      <c r="I5" s="44" t="str">
        <f>"4 )         F:"</f>
        <v>4 )         F:</v>
      </c>
      <c r="J5" s="219" t="s">
        <v>29</v>
      </c>
      <c r="K5" s="186"/>
      <c r="L5" s="186"/>
      <c r="M5" s="186"/>
      <c r="N5" s="186"/>
      <c r="O5" s="45"/>
      <c r="P5" s="50"/>
    </row>
    <row r="6" spans="1:16" ht="18" customHeight="1" x14ac:dyDescent="0.25">
      <c r="A6" s="222"/>
      <c r="B6" s="222"/>
      <c r="C6" s="181"/>
      <c r="D6" s="52" t="s">
        <v>9</v>
      </c>
      <c r="E6" s="54" t="s">
        <v>32</v>
      </c>
      <c r="F6" s="54" t="s">
        <v>33</v>
      </c>
      <c r="G6" s="54" t="s">
        <v>34</v>
      </c>
      <c r="H6" s="54" t="s">
        <v>35</v>
      </c>
      <c r="I6" s="54" t="s">
        <v>36</v>
      </c>
      <c r="J6" s="54" t="s">
        <v>37</v>
      </c>
      <c r="K6" s="54" t="s">
        <v>38</v>
      </c>
      <c r="L6" s="54" t="s">
        <v>39</v>
      </c>
      <c r="M6" s="54" t="s">
        <v>40</v>
      </c>
      <c r="N6" s="54" t="s">
        <v>41</v>
      </c>
      <c r="O6" s="56" t="s">
        <v>42</v>
      </c>
      <c r="P6" s="62">
        <f>'Specification of wages &amp; taxes'!F4</f>
        <v>2026</v>
      </c>
    </row>
    <row r="7" spans="1:16" ht="18" customHeight="1" x14ac:dyDescent="0.25">
      <c r="A7" s="223"/>
      <c r="B7" s="223"/>
      <c r="C7" s="188"/>
      <c r="D7" s="64" t="str">
        <f t="shared" ref="D7:O7" si="0">IF(SUMIF(D8:D162,"&gt;0")&gt;0,SUMIF(D8:D162,"&gt;0"),"")</f>
        <v/>
      </c>
      <c r="E7" s="66" t="str">
        <f t="shared" si="0"/>
        <v/>
      </c>
      <c r="F7" s="66" t="str">
        <f t="shared" si="0"/>
        <v/>
      </c>
      <c r="G7" s="66" t="str">
        <f t="shared" si="0"/>
        <v/>
      </c>
      <c r="H7" s="66" t="str">
        <f t="shared" si="0"/>
        <v/>
      </c>
      <c r="I7" s="66" t="str">
        <f t="shared" si="0"/>
        <v/>
      </c>
      <c r="J7" s="66" t="str">
        <f t="shared" si="0"/>
        <v/>
      </c>
      <c r="K7" s="66" t="str">
        <f t="shared" si="0"/>
        <v/>
      </c>
      <c r="L7" s="66" t="str">
        <f t="shared" si="0"/>
        <v/>
      </c>
      <c r="M7" s="66" t="str">
        <f t="shared" si="0"/>
        <v/>
      </c>
      <c r="N7" s="66" t="str">
        <f t="shared" si="0"/>
        <v/>
      </c>
      <c r="O7" s="70" t="str">
        <f t="shared" si="0"/>
        <v/>
      </c>
      <c r="P7" s="71" t="str">
        <f>IF(SUM(D7:O7)&gt;0,SUM(D7:O7),"")</f>
        <v/>
      </c>
    </row>
    <row r="8" spans="1:16" ht="22.5" customHeight="1" x14ac:dyDescent="0.25">
      <c r="A8" s="117"/>
      <c r="B8" s="117"/>
      <c r="C8" s="118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71" t="str">
        <f t="shared" ref="P8:P162" si="1">IF(SUMIF(D8:O8,"&gt;0")&gt;0,SUMIF(D8:O8,"&gt;0"),"")</f>
        <v/>
      </c>
    </row>
    <row r="9" spans="1:16" ht="22.5" customHeight="1" x14ac:dyDescent="0.25">
      <c r="A9" s="117"/>
      <c r="B9" s="117"/>
      <c r="C9" s="117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71" t="str">
        <f t="shared" si="1"/>
        <v/>
      </c>
    </row>
    <row r="10" spans="1:16" ht="22.5" customHeight="1" x14ac:dyDescent="0.25">
      <c r="A10" s="117"/>
      <c r="B10" s="117"/>
      <c r="C10" s="117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71" t="str">
        <f t="shared" si="1"/>
        <v/>
      </c>
    </row>
    <row r="11" spans="1:16" ht="22.5" customHeight="1" x14ac:dyDescent="0.25">
      <c r="A11" s="117"/>
      <c r="B11" s="117"/>
      <c r="C11" s="117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71" t="str">
        <f t="shared" si="1"/>
        <v/>
      </c>
    </row>
    <row r="12" spans="1:16" ht="22.5" customHeight="1" x14ac:dyDescent="0.25">
      <c r="A12" s="117"/>
      <c r="B12" s="117"/>
      <c r="C12" s="117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71" t="str">
        <f t="shared" si="1"/>
        <v/>
      </c>
    </row>
    <row r="13" spans="1:16" ht="22.5" customHeight="1" x14ac:dyDescent="0.25">
      <c r="A13" s="117"/>
      <c r="B13" s="117"/>
      <c r="C13" s="117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71" t="str">
        <f t="shared" si="1"/>
        <v/>
      </c>
    </row>
    <row r="14" spans="1:16" ht="22.5" customHeight="1" x14ac:dyDescent="0.25">
      <c r="A14" s="117"/>
      <c r="B14" s="117"/>
      <c r="C14" s="117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71" t="str">
        <f t="shared" si="1"/>
        <v/>
      </c>
    </row>
    <row r="15" spans="1:16" ht="22.5" customHeight="1" x14ac:dyDescent="0.25">
      <c r="A15" s="117"/>
      <c r="B15" s="117"/>
      <c r="C15" s="117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71" t="str">
        <f t="shared" si="1"/>
        <v/>
      </c>
    </row>
    <row r="16" spans="1:16" ht="22.5" customHeight="1" x14ac:dyDescent="0.25">
      <c r="A16" s="117"/>
      <c r="B16" s="117"/>
      <c r="C16" s="117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71" t="str">
        <f t="shared" si="1"/>
        <v/>
      </c>
    </row>
    <row r="17" spans="1:16" ht="22.5" customHeight="1" x14ac:dyDescent="0.25">
      <c r="A17" s="117"/>
      <c r="B17" s="117"/>
      <c r="C17" s="117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71" t="str">
        <f t="shared" si="1"/>
        <v/>
      </c>
    </row>
    <row r="18" spans="1:16" ht="22.5" customHeight="1" x14ac:dyDescent="0.25">
      <c r="A18" s="117"/>
      <c r="B18" s="117"/>
      <c r="C18" s="117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71" t="str">
        <f t="shared" si="1"/>
        <v/>
      </c>
    </row>
    <row r="19" spans="1:16" ht="22.5" customHeight="1" x14ac:dyDescent="0.25">
      <c r="A19" s="117"/>
      <c r="B19" s="117"/>
      <c r="C19" s="117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71" t="str">
        <f t="shared" si="1"/>
        <v/>
      </c>
    </row>
    <row r="20" spans="1:16" ht="22.5" customHeight="1" x14ac:dyDescent="0.25">
      <c r="A20" s="117"/>
      <c r="B20" s="117"/>
      <c r="C20" s="117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71" t="str">
        <f t="shared" si="1"/>
        <v/>
      </c>
    </row>
    <row r="21" spans="1:16" ht="22.5" customHeight="1" x14ac:dyDescent="0.25">
      <c r="A21" s="117"/>
      <c r="B21" s="117"/>
      <c r="C21" s="117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71" t="str">
        <f t="shared" si="1"/>
        <v/>
      </c>
    </row>
    <row r="22" spans="1:16" ht="22.5" customHeight="1" x14ac:dyDescent="0.25">
      <c r="A22" s="117"/>
      <c r="B22" s="117"/>
      <c r="C22" s="117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71" t="str">
        <f t="shared" si="1"/>
        <v/>
      </c>
    </row>
    <row r="23" spans="1:16" ht="22.5" customHeight="1" x14ac:dyDescent="0.25">
      <c r="A23" s="117"/>
      <c r="B23" s="117"/>
      <c r="C23" s="117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71" t="str">
        <f t="shared" si="1"/>
        <v/>
      </c>
    </row>
    <row r="24" spans="1:16" ht="22.5" customHeight="1" x14ac:dyDescent="0.25">
      <c r="A24" s="117"/>
      <c r="B24" s="117"/>
      <c r="C24" s="117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71" t="str">
        <f t="shared" si="1"/>
        <v/>
      </c>
    </row>
    <row r="25" spans="1:16" ht="22.5" customHeight="1" x14ac:dyDescent="0.25">
      <c r="A25" s="117"/>
      <c r="B25" s="117"/>
      <c r="C25" s="117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71" t="str">
        <f t="shared" si="1"/>
        <v/>
      </c>
    </row>
    <row r="26" spans="1:16" ht="22.5" customHeight="1" x14ac:dyDescent="0.25">
      <c r="A26" s="117"/>
      <c r="B26" s="117"/>
      <c r="C26" s="117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71" t="str">
        <f t="shared" si="1"/>
        <v/>
      </c>
    </row>
    <row r="27" spans="1:16" ht="22.5" customHeight="1" x14ac:dyDescent="0.25">
      <c r="A27" s="117"/>
      <c r="B27" s="117"/>
      <c r="C27" s="117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71" t="str">
        <f t="shared" si="1"/>
        <v/>
      </c>
    </row>
    <row r="28" spans="1:16" ht="22.5" customHeight="1" x14ac:dyDescent="0.25">
      <c r="A28" s="117"/>
      <c r="B28" s="117"/>
      <c r="C28" s="117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71" t="str">
        <f t="shared" si="1"/>
        <v/>
      </c>
    </row>
    <row r="29" spans="1:16" ht="22.5" customHeight="1" x14ac:dyDescent="0.25">
      <c r="A29" s="117"/>
      <c r="B29" s="117"/>
      <c r="C29" s="117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71" t="str">
        <f t="shared" si="1"/>
        <v/>
      </c>
    </row>
    <row r="30" spans="1:16" ht="22.5" customHeight="1" x14ac:dyDescent="0.25">
      <c r="A30" s="117"/>
      <c r="B30" s="117"/>
      <c r="C30" s="117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71" t="str">
        <f t="shared" si="1"/>
        <v/>
      </c>
    </row>
    <row r="31" spans="1:16" ht="22.5" customHeight="1" x14ac:dyDescent="0.25">
      <c r="A31" s="117"/>
      <c r="B31" s="117"/>
      <c r="C31" s="117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71" t="str">
        <f t="shared" si="1"/>
        <v/>
      </c>
    </row>
    <row r="32" spans="1:16" ht="22.5" customHeight="1" x14ac:dyDescent="0.25">
      <c r="A32" s="117"/>
      <c r="B32" s="117"/>
      <c r="C32" s="117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71" t="str">
        <f t="shared" si="1"/>
        <v/>
      </c>
    </row>
    <row r="33" spans="1:16" ht="22.5" customHeight="1" x14ac:dyDescent="0.25">
      <c r="A33" s="121"/>
      <c r="B33" s="121"/>
      <c r="C33" s="121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71" t="str">
        <f t="shared" si="1"/>
        <v/>
      </c>
    </row>
    <row r="34" spans="1:16" ht="22.5" customHeight="1" x14ac:dyDescent="0.25">
      <c r="A34" s="121"/>
      <c r="B34" s="121"/>
      <c r="C34" s="121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71" t="str">
        <f t="shared" si="1"/>
        <v/>
      </c>
    </row>
    <row r="35" spans="1:16" ht="22.5" customHeight="1" x14ac:dyDescent="0.25">
      <c r="A35" s="121"/>
      <c r="B35" s="121"/>
      <c r="C35" s="121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71" t="str">
        <f t="shared" si="1"/>
        <v/>
      </c>
    </row>
    <row r="36" spans="1:16" ht="22.5" customHeight="1" x14ac:dyDescent="0.25">
      <c r="A36" s="121"/>
      <c r="B36" s="121"/>
      <c r="C36" s="121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71" t="str">
        <f t="shared" si="1"/>
        <v/>
      </c>
    </row>
    <row r="37" spans="1:16" ht="22.5" customHeight="1" x14ac:dyDescent="0.25">
      <c r="A37" s="121"/>
      <c r="B37" s="121"/>
      <c r="C37" s="121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71" t="str">
        <f t="shared" si="1"/>
        <v/>
      </c>
    </row>
    <row r="38" spans="1:16" ht="22.5" customHeight="1" x14ac:dyDescent="0.25">
      <c r="A38" s="121"/>
      <c r="B38" s="121"/>
      <c r="C38" s="121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71" t="str">
        <f t="shared" si="1"/>
        <v/>
      </c>
    </row>
    <row r="39" spans="1:16" ht="22.5" customHeight="1" x14ac:dyDescent="0.25">
      <c r="A39" s="121"/>
      <c r="B39" s="121"/>
      <c r="C39" s="121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71" t="str">
        <f t="shared" si="1"/>
        <v/>
      </c>
    </row>
    <row r="40" spans="1:16" ht="22.5" customHeight="1" x14ac:dyDescent="0.25">
      <c r="A40" s="121"/>
      <c r="B40" s="121"/>
      <c r="C40" s="121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71" t="str">
        <f t="shared" si="1"/>
        <v/>
      </c>
    </row>
    <row r="41" spans="1:16" ht="22.5" customHeight="1" x14ac:dyDescent="0.25">
      <c r="A41" s="121"/>
      <c r="B41" s="121"/>
      <c r="C41" s="121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71" t="str">
        <f t="shared" si="1"/>
        <v/>
      </c>
    </row>
    <row r="42" spans="1:16" ht="22.5" customHeight="1" x14ac:dyDescent="0.25">
      <c r="A42" s="117"/>
      <c r="B42" s="117"/>
      <c r="C42" s="117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71" t="str">
        <f t="shared" si="1"/>
        <v/>
      </c>
    </row>
    <row r="43" spans="1:16" ht="22.5" customHeight="1" x14ac:dyDescent="0.25">
      <c r="A43" s="117"/>
      <c r="B43" s="117"/>
      <c r="C43" s="117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71" t="str">
        <f t="shared" si="1"/>
        <v/>
      </c>
    </row>
    <row r="44" spans="1:16" ht="22.5" customHeight="1" x14ac:dyDescent="0.25">
      <c r="A44" s="117"/>
      <c r="B44" s="117"/>
      <c r="C44" s="117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71" t="str">
        <f t="shared" si="1"/>
        <v/>
      </c>
    </row>
    <row r="45" spans="1:16" ht="22.5" customHeight="1" x14ac:dyDescent="0.25">
      <c r="A45" s="117"/>
      <c r="B45" s="117"/>
      <c r="C45" s="117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71" t="str">
        <f t="shared" si="1"/>
        <v/>
      </c>
    </row>
    <row r="46" spans="1:16" ht="22.5" customHeight="1" x14ac:dyDescent="0.25">
      <c r="A46" s="117"/>
      <c r="B46" s="117"/>
      <c r="C46" s="117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71" t="str">
        <f t="shared" si="1"/>
        <v/>
      </c>
    </row>
    <row r="47" spans="1:16" ht="22.5" customHeight="1" x14ac:dyDescent="0.25">
      <c r="A47" s="117"/>
      <c r="B47" s="117"/>
      <c r="C47" s="117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71" t="str">
        <f t="shared" si="1"/>
        <v/>
      </c>
    </row>
    <row r="48" spans="1:16" ht="22.5" customHeight="1" x14ac:dyDescent="0.25">
      <c r="A48" s="117"/>
      <c r="B48" s="117"/>
      <c r="C48" s="117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71" t="str">
        <f t="shared" si="1"/>
        <v/>
      </c>
    </row>
    <row r="49" spans="1:16" ht="22.5" customHeight="1" x14ac:dyDescent="0.25">
      <c r="A49" s="117"/>
      <c r="B49" s="117"/>
      <c r="C49" s="117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71" t="str">
        <f t="shared" si="1"/>
        <v/>
      </c>
    </row>
    <row r="50" spans="1:16" ht="22.5" customHeight="1" x14ac:dyDescent="0.25">
      <c r="A50" s="121"/>
      <c r="B50" s="121"/>
      <c r="C50" s="121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71" t="str">
        <f t="shared" si="1"/>
        <v/>
      </c>
    </row>
    <row r="51" spans="1:16" ht="22.5" customHeight="1" x14ac:dyDescent="0.25">
      <c r="A51" s="121"/>
      <c r="B51" s="121"/>
      <c r="C51" s="121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71" t="str">
        <f t="shared" si="1"/>
        <v/>
      </c>
    </row>
    <row r="52" spans="1:16" ht="22.5" customHeight="1" x14ac:dyDescent="0.25">
      <c r="A52" s="121"/>
      <c r="B52" s="121"/>
      <c r="C52" s="121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71" t="str">
        <f t="shared" si="1"/>
        <v/>
      </c>
    </row>
    <row r="53" spans="1:16" ht="22.5" customHeight="1" x14ac:dyDescent="0.25">
      <c r="A53" s="121"/>
      <c r="B53" s="121"/>
      <c r="C53" s="121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71" t="str">
        <f t="shared" si="1"/>
        <v/>
      </c>
    </row>
    <row r="54" spans="1:16" ht="22.5" customHeight="1" x14ac:dyDescent="0.25">
      <c r="A54" s="121"/>
      <c r="B54" s="121"/>
      <c r="C54" s="121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71" t="str">
        <f t="shared" si="1"/>
        <v/>
      </c>
    </row>
    <row r="55" spans="1:16" ht="22.5" customHeight="1" x14ac:dyDescent="0.25">
      <c r="A55" s="121"/>
      <c r="B55" s="121"/>
      <c r="C55" s="121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71" t="str">
        <f t="shared" si="1"/>
        <v/>
      </c>
    </row>
    <row r="56" spans="1:16" ht="22.5" customHeight="1" x14ac:dyDescent="0.25">
      <c r="A56" s="121"/>
      <c r="B56" s="121"/>
      <c r="C56" s="121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71" t="str">
        <f t="shared" si="1"/>
        <v/>
      </c>
    </row>
    <row r="57" spans="1:16" ht="22.5" customHeight="1" x14ac:dyDescent="0.25">
      <c r="A57" s="121"/>
      <c r="B57" s="121"/>
      <c r="C57" s="121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71" t="str">
        <f t="shared" si="1"/>
        <v/>
      </c>
    </row>
    <row r="58" spans="1:16" ht="22.5" customHeight="1" x14ac:dyDescent="0.25">
      <c r="A58" s="121"/>
      <c r="B58" s="121"/>
      <c r="C58" s="121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71" t="str">
        <f t="shared" si="1"/>
        <v/>
      </c>
    </row>
    <row r="59" spans="1:16" ht="21.75" customHeight="1" x14ac:dyDescent="0.25">
      <c r="A59" s="117"/>
      <c r="B59" s="117"/>
      <c r="C59" s="117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71" t="str">
        <f t="shared" si="1"/>
        <v/>
      </c>
    </row>
    <row r="60" spans="1:16" ht="21.75" customHeight="1" x14ac:dyDescent="0.25">
      <c r="A60" s="117"/>
      <c r="B60" s="117"/>
      <c r="C60" s="117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71" t="str">
        <f t="shared" si="1"/>
        <v/>
      </c>
    </row>
    <row r="61" spans="1:16" ht="21.75" customHeight="1" x14ac:dyDescent="0.25">
      <c r="A61" s="117"/>
      <c r="B61" s="117"/>
      <c r="C61" s="117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71" t="str">
        <f t="shared" si="1"/>
        <v/>
      </c>
    </row>
    <row r="62" spans="1:16" ht="21.75" customHeight="1" x14ac:dyDescent="0.25">
      <c r="A62" s="117"/>
      <c r="B62" s="117"/>
      <c r="C62" s="117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71" t="str">
        <f t="shared" si="1"/>
        <v/>
      </c>
    </row>
    <row r="63" spans="1:16" ht="21.75" customHeight="1" x14ac:dyDescent="0.25">
      <c r="A63" s="117"/>
      <c r="B63" s="117"/>
      <c r="C63" s="117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71" t="str">
        <f t="shared" si="1"/>
        <v/>
      </c>
    </row>
    <row r="64" spans="1:16" ht="21.75" customHeight="1" x14ac:dyDescent="0.25">
      <c r="A64" s="117"/>
      <c r="B64" s="117"/>
      <c r="C64" s="117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71" t="str">
        <f t="shared" si="1"/>
        <v/>
      </c>
    </row>
    <row r="65" spans="1:16" ht="21.75" customHeight="1" x14ac:dyDescent="0.25">
      <c r="A65" s="117"/>
      <c r="B65" s="117"/>
      <c r="C65" s="117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71" t="str">
        <f t="shared" si="1"/>
        <v/>
      </c>
    </row>
    <row r="66" spans="1:16" ht="21.75" customHeight="1" x14ac:dyDescent="0.25">
      <c r="A66" s="117"/>
      <c r="B66" s="117"/>
      <c r="C66" s="117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71" t="str">
        <f t="shared" si="1"/>
        <v/>
      </c>
    </row>
    <row r="67" spans="1:16" ht="21.75" customHeight="1" x14ac:dyDescent="0.25">
      <c r="A67" s="117"/>
      <c r="B67" s="117"/>
      <c r="C67" s="117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71" t="str">
        <f t="shared" si="1"/>
        <v/>
      </c>
    </row>
    <row r="68" spans="1:16" ht="21.75" customHeight="1" x14ac:dyDescent="0.25">
      <c r="A68" s="117"/>
      <c r="B68" s="117"/>
      <c r="C68" s="117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71" t="str">
        <f t="shared" si="1"/>
        <v/>
      </c>
    </row>
    <row r="69" spans="1:16" ht="21.75" customHeight="1" x14ac:dyDescent="0.25">
      <c r="A69" s="117"/>
      <c r="B69" s="117"/>
      <c r="C69" s="117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71" t="str">
        <f t="shared" si="1"/>
        <v/>
      </c>
    </row>
    <row r="70" spans="1:16" ht="21.75" customHeight="1" x14ac:dyDescent="0.25">
      <c r="A70" s="117"/>
      <c r="B70" s="117"/>
      <c r="C70" s="117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71" t="str">
        <f t="shared" si="1"/>
        <v/>
      </c>
    </row>
    <row r="71" spans="1:16" ht="21.75" customHeight="1" x14ac:dyDescent="0.25">
      <c r="A71" s="117"/>
      <c r="B71" s="117"/>
      <c r="C71" s="117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71" t="str">
        <f t="shared" si="1"/>
        <v/>
      </c>
    </row>
    <row r="72" spans="1:16" ht="21.75" customHeight="1" x14ac:dyDescent="0.25">
      <c r="A72" s="117"/>
      <c r="B72" s="117"/>
      <c r="C72" s="117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71" t="str">
        <f t="shared" si="1"/>
        <v/>
      </c>
    </row>
    <row r="73" spans="1:16" ht="21.75" customHeight="1" x14ac:dyDescent="0.25">
      <c r="A73" s="117"/>
      <c r="B73" s="117"/>
      <c r="C73" s="117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71" t="str">
        <f t="shared" si="1"/>
        <v/>
      </c>
    </row>
    <row r="74" spans="1:16" ht="21.75" customHeight="1" x14ac:dyDescent="0.25">
      <c r="A74" s="117"/>
      <c r="B74" s="117"/>
      <c r="C74" s="117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71" t="str">
        <f t="shared" si="1"/>
        <v/>
      </c>
    </row>
    <row r="75" spans="1:16" ht="21.75" customHeight="1" x14ac:dyDescent="0.25">
      <c r="A75" s="117"/>
      <c r="B75" s="117"/>
      <c r="C75" s="117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71" t="str">
        <f t="shared" si="1"/>
        <v/>
      </c>
    </row>
    <row r="76" spans="1:16" ht="21.75" customHeight="1" x14ac:dyDescent="0.25">
      <c r="A76" s="117"/>
      <c r="B76" s="117"/>
      <c r="C76" s="117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71" t="str">
        <f t="shared" si="1"/>
        <v/>
      </c>
    </row>
    <row r="77" spans="1:16" ht="21.75" customHeight="1" x14ac:dyDescent="0.25">
      <c r="A77" s="117"/>
      <c r="B77" s="117"/>
      <c r="C77" s="117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71" t="str">
        <f t="shared" si="1"/>
        <v/>
      </c>
    </row>
    <row r="78" spans="1:16" ht="21.75" customHeight="1" x14ac:dyDescent="0.25">
      <c r="A78" s="117"/>
      <c r="B78" s="117"/>
      <c r="C78" s="117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71" t="str">
        <f t="shared" si="1"/>
        <v/>
      </c>
    </row>
    <row r="79" spans="1:16" ht="21.75" customHeight="1" x14ac:dyDescent="0.25">
      <c r="A79" s="117"/>
      <c r="B79" s="117"/>
      <c r="C79" s="117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71" t="str">
        <f t="shared" si="1"/>
        <v/>
      </c>
    </row>
    <row r="80" spans="1:16" ht="21.75" customHeight="1" x14ac:dyDescent="0.25">
      <c r="A80" s="117"/>
      <c r="B80" s="117"/>
      <c r="C80" s="117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71" t="str">
        <f t="shared" si="1"/>
        <v/>
      </c>
    </row>
    <row r="81" spans="1:16" ht="21.75" customHeight="1" x14ac:dyDescent="0.25">
      <c r="A81" s="117"/>
      <c r="B81" s="117"/>
      <c r="C81" s="117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71" t="str">
        <f t="shared" si="1"/>
        <v/>
      </c>
    </row>
    <row r="82" spans="1:16" ht="21.75" customHeight="1" x14ac:dyDescent="0.25">
      <c r="A82" s="117"/>
      <c r="B82" s="117"/>
      <c r="C82" s="117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71" t="str">
        <f t="shared" si="1"/>
        <v/>
      </c>
    </row>
    <row r="83" spans="1:16" ht="21.75" customHeight="1" x14ac:dyDescent="0.25">
      <c r="A83" s="117"/>
      <c r="B83" s="117"/>
      <c r="C83" s="117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71" t="str">
        <f t="shared" si="1"/>
        <v/>
      </c>
    </row>
    <row r="84" spans="1:16" ht="21.75" customHeight="1" x14ac:dyDescent="0.25">
      <c r="A84" s="121"/>
      <c r="B84" s="121"/>
      <c r="C84" s="121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71" t="str">
        <f t="shared" si="1"/>
        <v/>
      </c>
    </row>
    <row r="85" spans="1:16" ht="21.75" customHeight="1" x14ac:dyDescent="0.25">
      <c r="A85" s="121"/>
      <c r="B85" s="121"/>
      <c r="C85" s="121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71" t="str">
        <f t="shared" si="1"/>
        <v/>
      </c>
    </row>
    <row r="86" spans="1:16" ht="21.75" customHeight="1" x14ac:dyDescent="0.25">
      <c r="A86" s="121"/>
      <c r="B86" s="121"/>
      <c r="C86" s="121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71" t="str">
        <f t="shared" si="1"/>
        <v/>
      </c>
    </row>
    <row r="87" spans="1:16" ht="21.75" customHeight="1" x14ac:dyDescent="0.25">
      <c r="A87" s="121"/>
      <c r="B87" s="121"/>
      <c r="C87" s="121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71" t="str">
        <f t="shared" si="1"/>
        <v/>
      </c>
    </row>
    <row r="88" spans="1:16" ht="21.75" customHeight="1" x14ac:dyDescent="0.25">
      <c r="A88" s="121"/>
      <c r="B88" s="121"/>
      <c r="C88" s="121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71" t="str">
        <f t="shared" si="1"/>
        <v/>
      </c>
    </row>
    <row r="89" spans="1:16" ht="21.75" customHeight="1" x14ac:dyDescent="0.25">
      <c r="A89" s="121"/>
      <c r="B89" s="121"/>
      <c r="C89" s="121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71" t="str">
        <f t="shared" si="1"/>
        <v/>
      </c>
    </row>
    <row r="90" spans="1:16" ht="21.75" customHeight="1" x14ac:dyDescent="0.25">
      <c r="A90" s="121"/>
      <c r="B90" s="121"/>
      <c r="C90" s="121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71" t="str">
        <f t="shared" si="1"/>
        <v/>
      </c>
    </row>
    <row r="91" spans="1:16" ht="21.75" customHeight="1" x14ac:dyDescent="0.25">
      <c r="A91" s="121"/>
      <c r="B91" s="121"/>
      <c r="C91" s="121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71" t="str">
        <f t="shared" si="1"/>
        <v/>
      </c>
    </row>
    <row r="92" spans="1:16" ht="21.75" customHeight="1" x14ac:dyDescent="0.25">
      <c r="A92" s="121"/>
      <c r="B92" s="121"/>
      <c r="C92" s="121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71" t="str">
        <f t="shared" si="1"/>
        <v/>
      </c>
    </row>
    <row r="93" spans="1:16" ht="21.75" customHeight="1" x14ac:dyDescent="0.25">
      <c r="A93" s="117"/>
      <c r="B93" s="117"/>
      <c r="C93" s="117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71" t="str">
        <f t="shared" si="1"/>
        <v/>
      </c>
    </row>
    <row r="94" spans="1:16" ht="21.75" customHeight="1" x14ac:dyDescent="0.25">
      <c r="A94" s="117"/>
      <c r="B94" s="117"/>
      <c r="C94" s="117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71" t="str">
        <f t="shared" si="1"/>
        <v/>
      </c>
    </row>
    <row r="95" spans="1:16" ht="21.75" customHeight="1" x14ac:dyDescent="0.25">
      <c r="A95" s="117"/>
      <c r="B95" s="117"/>
      <c r="C95" s="117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71" t="str">
        <f t="shared" si="1"/>
        <v/>
      </c>
    </row>
    <row r="96" spans="1:16" ht="21.75" customHeight="1" x14ac:dyDescent="0.25">
      <c r="A96" s="117"/>
      <c r="B96" s="117"/>
      <c r="C96" s="117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71" t="str">
        <f t="shared" si="1"/>
        <v/>
      </c>
    </row>
    <row r="97" spans="1:16" ht="21.75" customHeight="1" x14ac:dyDescent="0.25">
      <c r="A97" s="117"/>
      <c r="B97" s="117"/>
      <c r="C97" s="117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71" t="str">
        <f t="shared" si="1"/>
        <v/>
      </c>
    </row>
    <row r="98" spans="1:16" ht="21.75" customHeight="1" x14ac:dyDescent="0.25">
      <c r="A98" s="117"/>
      <c r="B98" s="117"/>
      <c r="C98" s="117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71" t="str">
        <f t="shared" si="1"/>
        <v/>
      </c>
    </row>
    <row r="99" spans="1:16" ht="21.75" customHeight="1" x14ac:dyDescent="0.25">
      <c r="A99" s="117"/>
      <c r="B99" s="117"/>
      <c r="C99" s="117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71" t="str">
        <f t="shared" si="1"/>
        <v/>
      </c>
    </row>
    <row r="100" spans="1:16" ht="21.75" customHeight="1" x14ac:dyDescent="0.25">
      <c r="A100" s="117"/>
      <c r="B100" s="117"/>
      <c r="C100" s="117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71" t="str">
        <f t="shared" si="1"/>
        <v/>
      </c>
    </row>
    <row r="101" spans="1:16" ht="21.75" customHeight="1" x14ac:dyDescent="0.25">
      <c r="A101" s="121"/>
      <c r="B101" s="121"/>
      <c r="C101" s="121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71" t="str">
        <f t="shared" si="1"/>
        <v/>
      </c>
    </row>
    <row r="102" spans="1:16" ht="21.75" customHeight="1" x14ac:dyDescent="0.25">
      <c r="A102" s="121"/>
      <c r="B102" s="121"/>
      <c r="C102" s="121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71" t="str">
        <f t="shared" si="1"/>
        <v/>
      </c>
    </row>
    <row r="103" spans="1:16" ht="21.75" customHeight="1" x14ac:dyDescent="0.25">
      <c r="A103" s="121"/>
      <c r="B103" s="121"/>
      <c r="C103" s="121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71" t="str">
        <f t="shared" si="1"/>
        <v/>
      </c>
    </row>
    <row r="104" spans="1:16" ht="21.75" customHeight="1" x14ac:dyDescent="0.25">
      <c r="A104" s="121"/>
      <c r="B104" s="121"/>
      <c r="C104" s="121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71" t="str">
        <f t="shared" si="1"/>
        <v/>
      </c>
    </row>
    <row r="105" spans="1:16" ht="21.75" customHeight="1" x14ac:dyDescent="0.25">
      <c r="A105" s="121"/>
      <c r="B105" s="121"/>
      <c r="C105" s="121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71" t="str">
        <f t="shared" si="1"/>
        <v/>
      </c>
    </row>
    <row r="106" spans="1:16" ht="21.75" customHeight="1" x14ac:dyDescent="0.25">
      <c r="A106" s="121"/>
      <c r="B106" s="121"/>
      <c r="C106" s="121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71" t="str">
        <f t="shared" si="1"/>
        <v/>
      </c>
    </row>
    <row r="107" spans="1:16" ht="21.75" customHeight="1" x14ac:dyDescent="0.25">
      <c r="A107" s="121"/>
      <c r="B107" s="121"/>
      <c r="C107" s="121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71" t="str">
        <f t="shared" si="1"/>
        <v/>
      </c>
    </row>
    <row r="108" spans="1:16" ht="21.75" customHeight="1" x14ac:dyDescent="0.25">
      <c r="A108" s="121"/>
      <c r="B108" s="121"/>
      <c r="C108" s="121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71" t="str">
        <f t="shared" si="1"/>
        <v/>
      </c>
    </row>
    <row r="109" spans="1:16" ht="21.75" customHeight="1" x14ac:dyDescent="0.25">
      <c r="A109" s="121"/>
      <c r="B109" s="121"/>
      <c r="C109" s="121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71" t="str">
        <f t="shared" si="1"/>
        <v/>
      </c>
    </row>
    <row r="110" spans="1:16" ht="22.5" customHeight="1" x14ac:dyDescent="0.25">
      <c r="A110" s="117"/>
      <c r="B110" s="117"/>
      <c r="C110" s="117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71" t="str">
        <f t="shared" si="1"/>
        <v/>
      </c>
    </row>
    <row r="111" spans="1:16" ht="22.5" customHeight="1" x14ac:dyDescent="0.25">
      <c r="A111" s="117"/>
      <c r="B111" s="117"/>
      <c r="C111" s="117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71" t="str">
        <f t="shared" si="1"/>
        <v/>
      </c>
    </row>
    <row r="112" spans="1:16" ht="22.5" customHeight="1" x14ac:dyDescent="0.25">
      <c r="A112" s="117"/>
      <c r="B112" s="117"/>
      <c r="C112" s="117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71" t="str">
        <f t="shared" si="1"/>
        <v/>
      </c>
    </row>
    <row r="113" spans="1:16" ht="22.5" customHeight="1" x14ac:dyDescent="0.25">
      <c r="A113" s="117"/>
      <c r="B113" s="117"/>
      <c r="C113" s="117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71" t="str">
        <f t="shared" si="1"/>
        <v/>
      </c>
    </row>
    <row r="114" spans="1:16" ht="22.5" customHeight="1" x14ac:dyDescent="0.25">
      <c r="A114" s="117"/>
      <c r="B114" s="117"/>
      <c r="C114" s="117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71" t="str">
        <f t="shared" si="1"/>
        <v/>
      </c>
    </row>
    <row r="115" spans="1:16" ht="22.5" customHeight="1" x14ac:dyDescent="0.25">
      <c r="A115" s="117"/>
      <c r="B115" s="117"/>
      <c r="C115" s="117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71" t="str">
        <f t="shared" si="1"/>
        <v/>
      </c>
    </row>
    <row r="116" spans="1:16" ht="22.5" customHeight="1" x14ac:dyDescent="0.25">
      <c r="A116" s="117"/>
      <c r="B116" s="117"/>
      <c r="C116" s="117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71" t="str">
        <f t="shared" si="1"/>
        <v/>
      </c>
    </row>
    <row r="117" spans="1:16" ht="22.5" customHeight="1" x14ac:dyDescent="0.25">
      <c r="A117" s="117"/>
      <c r="B117" s="117"/>
      <c r="C117" s="117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71" t="str">
        <f t="shared" si="1"/>
        <v/>
      </c>
    </row>
    <row r="118" spans="1:16" ht="22.5" customHeight="1" x14ac:dyDescent="0.25">
      <c r="A118" s="117"/>
      <c r="B118" s="117"/>
      <c r="C118" s="117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71" t="str">
        <f t="shared" si="1"/>
        <v/>
      </c>
    </row>
    <row r="119" spans="1:16" ht="22.5" customHeight="1" x14ac:dyDescent="0.25">
      <c r="A119" s="117"/>
      <c r="B119" s="117"/>
      <c r="C119" s="117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71" t="str">
        <f t="shared" si="1"/>
        <v/>
      </c>
    </row>
    <row r="120" spans="1:16" ht="22.5" customHeight="1" x14ac:dyDescent="0.25">
      <c r="A120" s="117"/>
      <c r="B120" s="117"/>
      <c r="C120" s="117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71" t="str">
        <f t="shared" si="1"/>
        <v/>
      </c>
    </row>
    <row r="121" spans="1:16" ht="22.5" customHeight="1" x14ac:dyDescent="0.25">
      <c r="A121" s="117"/>
      <c r="B121" s="117"/>
      <c r="C121" s="117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71" t="str">
        <f t="shared" si="1"/>
        <v/>
      </c>
    </row>
    <row r="122" spans="1:16" ht="22.5" customHeight="1" x14ac:dyDescent="0.25">
      <c r="A122" s="117"/>
      <c r="B122" s="117"/>
      <c r="C122" s="117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71" t="str">
        <f t="shared" si="1"/>
        <v/>
      </c>
    </row>
    <row r="123" spans="1:16" ht="22.5" customHeight="1" x14ac:dyDescent="0.25">
      <c r="A123" s="117"/>
      <c r="B123" s="117"/>
      <c r="C123" s="117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71" t="str">
        <f t="shared" si="1"/>
        <v/>
      </c>
    </row>
    <row r="124" spans="1:16" ht="22.5" customHeight="1" x14ac:dyDescent="0.25">
      <c r="A124" s="117"/>
      <c r="B124" s="117"/>
      <c r="C124" s="117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71" t="str">
        <f t="shared" si="1"/>
        <v/>
      </c>
    </row>
    <row r="125" spans="1:16" ht="22.5" customHeight="1" x14ac:dyDescent="0.25">
      <c r="A125" s="117"/>
      <c r="B125" s="117"/>
      <c r="C125" s="117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71" t="str">
        <f t="shared" si="1"/>
        <v/>
      </c>
    </row>
    <row r="126" spans="1:16" ht="22.5" customHeight="1" x14ac:dyDescent="0.25">
      <c r="A126" s="117"/>
      <c r="B126" s="117"/>
      <c r="C126" s="117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71" t="str">
        <f t="shared" si="1"/>
        <v/>
      </c>
    </row>
    <row r="127" spans="1:16" ht="22.5" customHeight="1" x14ac:dyDescent="0.25">
      <c r="A127" s="117"/>
      <c r="B127" s="117"/>
      <c r="C127" s="117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71" t="str">
        <f t="shared" si="1"/>
        <v/>
      </c>
    </row>
    <row r="128" spans="1:16" ht="22.5" customHeight="1" x14ac:dyDescent="0.25">
      <c r="A128" s="117"/>
      <c r="B128" s="117"/>
      <c r="C128" s="117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71" t="str">
        <f t="shared" si="1"/>
        <v/>
      </c>
    </row>
    <row r="129" spans="1:16" ht="22.5" customHeight="1" x14ac:dyDescent="0.25">
      <c r="A129" s="117"/>
      <c r="B129" s="117"/>
      <c r="C129" s="117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71" t="str">
        <f t="shared" si="1"/>
        <v/>
      </c>
    </row>
    <row r="130" spans="1:16" ht="22.5" customHeight="1" x14ac:dyDescent="0.25">
      <c r="A130" s="117"/>
      <c r="B130" s="117"/>
      <c r="C130" s="117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71" t="str">
        <f t="shared" si="1"/>
        <v/>
      </c>
    </row>
    <row r="131" spans="1:16" ht="22.5" customHeight="1" x14ac:dyDescent="0.25">
      <c r="A131" s="117"/>
      <c r="B131" s="117"/>
      <c r="C131" s="117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71" t="str">
        <f t="shared" si="1"/>
        <v/>
      </c>
    </row>
    <row r="132" spans="1:16" ht="22.5" customHeight="1" x14ac:dyDescent="0.25">
      <c r="A132" s="117"/>
      <c r="B132" s="117"/>
      <c r="C132" s="117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71" t="str">
        <f t="shared" si="1"/>
        <v/>
      </c>
    </row>
    <row r="133" spans="1:16" ht="22.5" customHeight="1" x14ac:dyDescent="0.25">
      <c r="A133" s="117"/>
      <c r="B133" s="117"/>
      <c r="C133" s="117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71" t="str">
        <f t="shared" si="1"/>
        <v/>
      </c>
    </row>
    <row r="134" spans="1:16" ht="22.5" customHeight="1" x14ac:dyDescent="0.25">
      <c r="A134" s="121"/>
      <c r="B134" s="121"/>
      <c r="C134" s="121"/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71" t="str">
        <f t="shared" si="1"/>
        <v/>
      </c>
    </row>
    <row r="135" spans="1:16" ht="22.5" customHeight="1" x14ac:dyDescent="0.25">
      <c r="A135" s="121"/>
      <c r="B135" s="121"/>
      <c r="C135" s="121"/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71" t="str">
        <f t="shared" si="1"/>
        <v/>
      </c>
    </row>
    <row r="136" spans="1:16" ht="22.5" customHeight="1" x14ac:dyDescent="0.25">
      <c r="A136" s="121"/>
      <c r="B136" s="121"/>
      <c r="C136" s="121"/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71" t="str">
        <f t="shared" si="1"/>
        <v/>
      </c>
    </row>
    <row r="137" spans="1:16" ht="22.5" customHeight="1" x14ac:dyDescent="0.25">
      <c r="A137" s="121"/>
      <c r="B137" s="121"/>
      <c r="C137" s="121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71" t="str">
        <f t="shared" si="1"/>
        <v/>
      </c>
    </row>
    <row r="138" spans="1:16" ht="22.5" customHeight="1" x14ac:dyDescent="0.25">
      <c r="A138" s="121"/>
      <c r="B138" s="121"/>
      <c r="C138" s="121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71" t="str">
        <f t="shared" si="1"/>
        <v/>
      </c>
    </row>
    <row r="139" spans="1:16" ht="22.5" customHeight="1" x14ac:dyDescent="0.25">
      <c r="A139" s="121"/>
      <c r="B139" s="121"/>
      <c r="C139" s="121"/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71" t="str">
        <f t="shared" si="1"/>
        <v/>
      </c>
    </row>
    <row r="140" spans="1:16" ht="22.5" customHeight="1" x14ac:dyDescent="0.25">
      <c r="A140" s="121"/>
      <c r="B140" s="121"/>
      <c r="C140" s="121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71" t="str">
        <f t="shared" si="1"/>
        <v/>
      </c>
    </row>
    <row r="141" spans="1:16" ht="22.5" customHeight="1" x14ac:dyDescent="0.25">
      <c r="A141" s="121"/>
      <c r="B141" s="121"/>
      <c r="C141" s="121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71" t="str">
        <f t="shared" si="1"/>
        <v/>
      </c>
    </row>
    <row r="142" spans="1:16" ht="22.5" customHeight="1" x14ac:dyDescent="0.25">
      <c r="A142" s="121"/>
      <c r="B142" s="121"/>
      <c r="C142" s="121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71" t="str">
        <f t="shared" si="1"/>
        <v/>
      </c>
    </row>
    <row r="143" spans="1:16" ht="22.5" customHeight="1" x14ac:dyDescent="0.25">
      <c r="A143" s="117"/>
      <c r="B143" s="117"/>
      <c r="C143" s="117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71" t="str">
        <f t="shared" si="1"/>
        <v/>
      </c>
    </row>
    <row r="144" spans="1:16" ht="22.5" customHeight="1" x14ac:dyDescent="0.25">
      <c r="A144" s="117"/>
      <c r="B144" s="117"/>
      <c r="C144" s="117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71" t="str">
        <f t="shared" si="1"/>
        <v/>
      </c>
    </row>
    <row r="145" spans="1:16" ht="22.5" customHeight="1" x14ac:dyDescent="0.25">
      <c r="A145" s="117"/>
      <c r="B145" s="117"/>
      <c r="C145" s="117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71" t="str">
        <f t="shared" si="1"/>
        <v/>
      </c>
    </row>
    <row r="146" spans="1:16" ht="22.5" customHeight="1" x14ac:dyDescent="0.25">
      <c r="A146" s="117"/>
      <c r="B146" s="117"/>
      <c r="C146" s="117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71" t="str">
        <f t="shared" si="1"/>
        <v/>
      </c>
    </row>
    <row r="147" spans="1:16" ht="22.5" customHeight="1" x14ac:dyDescent="0.25">
      <c r="A147" s="117"/>
      <c r="B147" s="117"/>
      <c r="C147" s="117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71" t="str">
        <f t="shared" si="1"/>
        <v/>
      </c>
    </row>
    <row r="148" spans="1:16" ht="22.5" customHeight="1" x14ac:dyDescent="0.25">
      <c r="A148" s="117"/>
      <c r="B148" s="117"/>
      <c r="C148" s="117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71" t="str">
        <f t="shared" si="1"/>
        <v/>
      </c>
    </row>
    <row r="149" spans="1:16" ht="22.5" customHeight="1" x14ac:dyDescent="0.25">
      <c r="A149" s="117"/>
      <c r="B149" s="117"/>
      <c r="C149" s="117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71" t="str">
        <f t="shared" si="1"/>
        <v/>
      </c>
    </row>
    <row r="150" spans="1:16" ht="22.5" customHeight="1" x14ac:dyDescent="0.25">
      <c r="A150" s="117"/>
      <c r="B150" s="117"/>
      <c r="C150" s="117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71" t="str">
        <f t="shared" si="1"/>
        <v/>
      </c>
    </row>
    <row r="151" spans="1:16" ht="22.5" customHeight="1" x14ac:dyDescent="0.25">
      <c r="A151" s="121"/>
      <c r="B151" s="121"/>
      <c r="C151" s="121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71" t="str">
        <f t="shared" si="1"/>
        <v/>
      </c>
    </row>
    <row r="152" spans="1:16" ht="22.5" customHeight="1" x14ac:dyDescent="0.25">
      <c r="A152" s="121"/>
      <c r="B152" s="121"/>
      <c r="C152" s="121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71" t="str">
        <f t="shared" si="1"/>
        <v/>
      </c>
    </row>
    <row r="153" spans="1:16" ht="22.5" customHeight="1" x14ac:dyDescent="0.25">
      <c r="A153" s="121"/>
      <c r="B153" s="121"/>
      <c r="C153" s="121"/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71" t="str">
        <f t="shared" si="1"/>
        <v/>
      </c>
    </row>
    <row r="154" spans="1:16" ht="22.5" customHeight="1" x14ac:dyDescent="0.25">
      <c r="A154" s="121"/>
      <c r="B154" s="121"/>
      <c r="C154" s="121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71" t="str">
        <f t="shared" si="1"/>
        <v/>
      </c>
    </row>
    <row r="155" spans="1:16" ht="22.5" customHeight="1" x14ac:dyDescent="0.25">
      <c r="A155" s="121"/>
      <c r="B155" s="121"/>
      <c r="C155" s="121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71" t="str">
        <f t="shared" si="1"/>
        <v/>
      </c>
    </row>
    <row r="156" spans="1:16" ht="22.5" customHeight="1" x14ac:dyDescent="0.25">
      <c r="A156" s="121"/>
      <c r="B156" s="121"/>
      <c r="C156" s="121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71" t="str">
        <f t="shared" si="1"/>
        <v/>
      </c>
    </row>
    <row r="157" spans="1:16" ht="22.5" customHeight="1" x14ac:dyDescent="0.25">
      <c r="A157" s="121"/>
      <c r="B157" s="121"/>
      <c r="C157" s="121"/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71" t="str">
        <f t="shared" si="1"/>
        <v/>
      </c>
    </row>
    <row r="158" spans="1:16" ht="22.5" customHeight="1" x14ac:dyDescent="0.25">
      <c r="A158" s="121"/>
      <c r="B158" s="121"/>
      <c r="C158" s="121"/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71" t="str">
        <f t="shared" si="1"/>
        <v/>
      </c>
    </row>
    <row r="159" spans="1:16" ht="22.5" customHeight="1" x14ac:dyDescent="0.25">
      <c r="A159" s="121"/>
      <c r="B159" s="121"/>
      <c r="C159" s="121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71" t="str">
        <f t="shared" si="1"/>
        <v/>
      </c>
    </row>
    <row r="160" spans="1:16" ht="22.5" customHeight="1" x14ac:dyDescent="0.25">
      <c r="A160" s="117"/>
      <c r="B160" s="117"/>
      <c r="C160" s="117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71" t="str">
        <f t="shared" si="1"/>
        <v/>
      </c>
    </row>
    <row r="161" spans="1:16" ht="22.5" customHeight="1" x14ac:dyDescent="0.25">
      <c r="A161" s="117"/>
      <c r="B161" s="117"/>
      <c r="C161" s="117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71" t="str">
        <f t="shared" si="1"/>
        <v/>
      </c>
    </row>
    <row r="162" spans="1:16" ht="22.5" customHeight="1" x14ac:dyDescent="0.25">
      <c r="A162" s="117"/>
      <c r="B162" s="117"/>
      <c r="C162" s="117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71" t="str">
        <f t="shared" si="1"/>
        <v/>
      </c>
    </row>
  </sheetData>
  <sheetProtection password="CC10" sheet="1" objects="1" scenarios="1"/>
  <mergeCells count="9">
    <mergeCell ref="D3:O3"/>
    <mergeCell ref="A1:P2"/>
    <mergeCell ref="J4:N4"/>
    <mergeCell ref="J5:N5"/>
    <mergeCell ref="F4:H4"/>
    <mergeCell ref="F5:H5"/>
    <mergeCell ref="C3:C7"/>
    <mergeCell ref="B3:B7"/>
    <mergeCell ref="A3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H156"/>
  <sheetViews>
    <sheetView workbookViewId="0">
      <selection activeCell="B4" sqref="B4"/>
    </sheetView>
  </sheetViews>
  <sheetFormatPr defaultColWidth="17.28515625" defaultRowHeight="15" customHeight="1" x14ac:dyDescent="0.25"/>
  <cols>
    <col min="1" max="1" width="1.28515625" customWidth="1"/>
    <col min="2" max="2" width="10.28515625" customWidth="1"/>
    <col min="3" max="3" width="14.42578125" customWidth="1"/>
    <col min="4" max="4" width="11.85546875" customWidth="1"/>
    <col min="5" max="5" width="18.28515625" customWidth="1"/>
    <col min="6" max="6" width="8.28515625" customWidth="1"/>
    <col min="7" max="7" width="11.140625" customWidth="1"/>
    <col min="8" max="8" width="65.42578125" customWidth="1"/>
  </cols>
  <sheetData>
    <row r="1" spans="1:8" ht="12.75" customHeight="1" x14ac:dyDescent="0.25">
      <c r="A1" s="8"/>
      <c r="B1" s="8"/>
      <c r="C1" s="8"/>
      <c r="D1" s="8"/>
      <c r="E1" s="8"/>
      <c r="F1" s="8"/>
      <c r="G1" s="8"/>
      <c r="H1" s="8"/>
    </row>
    <row r="2" spans="1:8" ht="15" customHeight="1" x14ac:dyDescent="0.25">
      <c r="A2" s="8"/>
      <c r="B2" s="225" t="s">
        <v>333</v>
      </c>
      <c r="C2" s="226" t="s">
        <v>2</v>
      </c>
      <c r="D2" s="226" t="s">
        <v>4</v>
      </c>
      <c r="E2" s="226" t="s">
        <v>5</v>
      </c>
      <c r="F2" s="226" t="s">
        <v>6</v>
      </c>
      <c r="G2" s="226" t="s">
        <v>7</v>
      </c>
      <c r="H2" s="15" t="s">
        <v>8</v>
      </c>
    </row>
    <row r="3" spans="1:8" ht="12.75" customHeight="1" x14ac:dyDescent="0.25">
      <c r="A3" s="8"/>
      <c r="B3" s="188"/>
      <c r="C3" s="186"/>
      <c r="D3" s="186"/>
      <c r="E3" s="186"/>
      <c r="F3" s="186"/>
      <c r="G3" s="186"/>
      <c r="H3" s="19" t="s">
        <v>335</v>
      </c>
    </row>
    <row r="4" spans="1:8" ht="12.75" customHeight="1" x14ac:dyDescent="0.25">
      <c r="A4" s="8"/>
      <c r="B4" s="22" t="str">
        <f>IF('Specification of wages &amp; taxes'!B9="","",'Specification of wages &amp; taxes'!$C$3)</f>
        <v/>
      </c>
      <c r="C4" s="26" t="str">
        <f>IF('Specification of wages &amp; taxes'!B9="","",CONCATENATE("01","-",VLOOKUP('Specification of wages &amp; taxes'!$E$2,'Specification of wages &amp; taxes'!$A$208:$L$219,12,FALSE),"-",Kurs!$A$1,))</f>
        <v/>
      </c>
      <c r="D4" s="26" t="str">
        <f>IF('Specification of wages &amp; taxes'!B9="","",CONCATENATE(VLOOKUP('Specification of wages &amp; taxes'!E9,'Specification of wages &amp; taxes'!$B$208:$L$238,11,FALSE),VLOOKUP('Specification of wages &amp; taxes'!F9,'Specification of wages &amp; taxes'!$B$208:$L$238,11,FALSE),RIGHT('Specification of wages &amp; taxes'!G9,2),IF('Specification of wages &amp; taxes'!H9&gt;0,IF('Specification of wages &amp; taxes'!H9&gt;999,'Specification of wages &amp; taxes'!H9,CONCATENATE("0",'Specification of wages &amp; taxes'!H9)),"0000")))</f>
        <v/>
      </c>
      <c r="E4" s="26" t="str">
        <f>IF('Specification of wages &amp; taxes'!B9="","",VLOOKUP('Specification of wages &amp; taxes'!L9,'Specification of wages &amp; taxes'!$G$215:$I$220,3,FALSE))</f>
        <v/>
      </c>
      <c r="F4" s="26" t="str">
        <f>IF('Specification of wages &amp; taxes'!B9="","",ROUND('Specification of wages &amp; taxes'!AA9,0))</f>
        <v/>
      </c>
      <c r="G4" s="30" t="str">
        <f>IF('Specification of wages &amp; taxes'!B9="","",ROUND('Specification of wages &amp; taxes'!U9,0))</f>
        <v/>
      </c>
      <c r="H4" s="31" t="str">
        <f>IF('Specification of wages &amp; taxes'!B9="","",CONCATENATE(B4,";",C4,";",D4,";",E4,";",F4,";",G4))</f>
        <v/>
      </c>
    </row>
    <row r="5" spans="1:8" ht="12.75" customHeight="1" x14ac:dyDescent="0.25">
      <c r="A5" s="8"/>
      <c r="B5" s="34" t="str">
        <f>IF('Specification of wages &amp; taxes'!B10="","",'Specification of wages &amp; taxes'!$C$3)</f>
        <v/>
      </c>
      <c r="C5" s="37" t="str">
        <f>IF('Specification of wages &amp; taxes'!B10="","",CONCATENATE("01","-",VLOOKUP('Specification of wages &amp; taxes'!$E$2,'Specification of wages &amp; taxes'!$A$208:$L$219,12,FALSE),"-",Kurs!$A$1,))</f>
        <v/>
      </c>
      <c r="D5" s="37" t="str">
        <f>IF('Specification of wages &amp; taxes'!B10="","",CONCATENATE(VLOOKUP('Specification of wages &amp; taxes'!E10,'Specification of wages &amp; taxes'!$B$208:$L$238,11,FALSE),VLOOKUP('Specification of wages &amp; taxes'!F10,'Specification of wages &amp; taxes'!$B$208:$L$238,11,FALSE),RIGHT('Specification of wages &amp; taxes'!G10,2),IF('Specification of wages &amp; taxes'!H10&gt;0,IF('Specification of wages &amp; taxes'!H10&gt;999,'Specification of wages &amp; taxes'!H10,CONCATENATE("0",'Specification of wages &amp; taxes'!H10)),"0000")))</f>
        <v/>
      </c>
      <c r="E5" s="37" t="str">
        <f>IF('Specification of wages &amp; taxes'!B10="","",VLOOKUP('Specification of wages &amp; taxes'!L10,'Specification of wages &amp; taxes'!$G$215:$I$220,3,FALSE))</f>
        <v/>
      </c>
      <c r="F5" s="37" t="str">
        <f>IF('Specification of wages &amp; taxes'!B10="","",ROUND('Specification of wages &amp; taxes'!AA10,0))</f>
        <v/>
      </c>
      <c r="G5" s="42" t="str">
        <f>IF('Specification of wages &amp; taxes'!B10="","",ROUND('Specification of wages &amp; taxes'!U10,0))</f>
        <v/>
      </c>
      <c r="H5" s="43" t="str">
        <f>IF('Specification of wages &amp; taxes'!B10="","",CONCATENATE(B5,";",C5,";",D5,";",E5,";",F5,";",G5))</f>
        <v/>
      </c>
    </row>
    <row r="6" spans="1:8" ht="12.75" customHeight="1" x14ac:dyDescent="0.25">
      <c r="A6" s="8"/>
      <c r="B6" s="34" t="str">
        <f>IF('Specification of wages &amp; taxes'!B11="","",'Specification of wages &amp; taxes'!$C$3)</f>
        <v/>
      </c>
      <c r="C6" s="37" t="str">
        <f>IF('Specification of wages &amp; taxes'!B11="","",CONCATENATE("01","-",VLOOKUP('Specification of wages &amp; taxes'!$E$2,'Specification of wages &amp; taxes'!$A$208:$L$219,12,FALSE),"-",Kurs!$A$1,))</f>
        <v/>
      </c>
      <c r="D6" s="37" t="str">
        <f>IF('Specification of wages &amp; taxes'!B11="","",CONCATENATE(VLOOKUP('Specification of wages &amp; taxes'!E11,'Specification of wages &amp; taxes'!$B$208:$L$238,11,FALSE),VLOOKUP('Specification of wages &amp; taxes'!F11,'Specification of wages &amp; taxes'!$B$208:$L$238,11,FALSE),RIGHT('Specification of wages &amp; taxes'!G11,2),IF('Specification of wages &amp; taxes'!H11&gt;0,IF('Specification of wages &amp; taxes'!H11&gt;999,'Specification of wages &amp; taxes'!H11,CONCATENATE("0",'Specification of wages &amp; taxes'!H11)),"0000")))</f>
        <v/>
      </c>
      <c r="E6" s="37" t="str">
        <f>IF('Specification of wages &amp; taxes'!B11="","",VLOOKUP('Specification of wages &amp; taxes'!L11,'Specification of wages &amp; taxes'!$G$215:$I$220,3,FALSE))</f>
        <v/>
      </c>
      <c r="F6" s="37" t="str">
        <f>IF('Specification of wages &amp; taxes'!B11="","",ROUND('Specification of wages &amp; taxes'!AA11,0))</f>
        <v/>
      </c>
      <c r="G6" s="42" t="str">
        <f>IF('Specification of wages &amp; taxes'!B11="","",ROUND('Specification of wages &amp; taxes'!U11,0))</f>
        <v/>
      </c>
      <c r="H6" s="43" t="str">
        <f>IF('Specification of wages &amp; taxes'!B11="","",CONCATENATE(B6,";",C6,";",D6,";",E6,";",F6,";",G6))</f>
        <v/>
      </c>
    </row>
    <row r="7" spans="1:8" ht="12.75" customHeight="1" x14ac:dyDescent="0.25">
      <c r="A7" s="8"/>
      <c r="B7" s="34" t="str">
        <f>IF('Specification of wages &amp; taxes'!B12="","",'Specification of wages &amp; taxes'!$C$3)</f>
        <v/>
      </c>
      <c r="C7" s="37" t="str">
        <f>IF('Specification of wages &amp; taxes'!B12="","",CONCATENATE("01","-",VLOOKUP('Specification of wages &amp; taxes'!$E$2,'Specification of wages &amp; taxes'!$A$208:$L$219,12,FALSE),"-",Kurs!$A$1,))</f>
        <v/>
      </c>
      <c r="D7" s="37" t="str">
        <f>IF('Specification of wages &amp; taxes'!B12="","",CONCATENATE(VLOOKUP('Specification of wages &amp; taxes'!E12,'Specification of wages &amp; taxes'!$B$208:$L$238,11,FALSE),VLOOKUP('Specification of wages &amp; taxes'!F12,'Specification of wages &amp; taxes'!$B$208:$L$238,11,FALSE),RIGHT('Specification of wages &amp; taxes'!G12,2),IF('Specification of wages &amp; taxes'!H12&gt;0,IF('Specification of wages &amp; taxes'!H12&gt;999,'Specification of wages &amp; taxes'!H12,CONCATENATE("0",'Specification of wages &amp; taxes'!H12)),"0000")))</f>
        <v/>
      </c>
      <c r="E7" s="37" t="str">
        <f>IF('Specification of wages &amp; taxes'!B12="","",VLOOKUP('Specification of wages &amp; taxes'!L12,'Specification of wages &amp; taxes'!$G$215:$I$220,3,FALSE))</f>
        <v/>
      </c>
      <c r="F7" s="37" t="str">
        <f>IF('Specification of wages &amp; taxes'!B12="","",ROUND('Specification of wages &amp; taxes'!AA12,0))</f>
        <v/>
      </c>
      <c r="G7" s="42" t="str">
        <f>IF('Specification of wages &amp; taxes'!B12="","",ROUND('Specification of wages &amp; taxes'!U12,0))</f>
        <v/>
      </c>
      <c r="H7" s="43" t="str">
        <f>IF('Specification of wages &amp; taxes'!B12="","",CONCATENATE(B7,";",C7,";",D7,";",E7,";",F7,";",G7))</f>
        <v/>
      </c>
    </row>
    <row r="8" spans="1:8" ht="12.75" customHeight="1" x14ac:dyDescent="0.25">
      <c r="A8" s="8"/>
      <c r="B8" s="34" t="str">
        <f>IF('Specification of wages &amp; taxes'!B13="","",'Specification of wages &amp; taxes'!$C$3)</f>
        <v/>
      </c>
      <c r="C8" s="37" t="str">
        <f>IF('Specification of wages &amp; taxes'!B13="","",CONCATENATE("01","-",VLOOKUP('Specification of wages &amp; taxes'!$E$2,'Specification of wages &amp; taxes'!$A$208:$L$219,12,FALSE),"-",Kurs!$A$1,))</f>
        <v/>
      </c>
      <c r="D8" s="37" t="str">
        <f>IF('Specification of wages &amp; taxes'!B13="","",CONCATENATE(VLOOKUP('Specification of wages &amp; taxes'!E13,'Specification of wages &amp; taxes'!$B$208:$L$238,11,FALSE),VLOOKUP('Specification of wages &amp; taxes'!F13,'Specification of wages &amp; taxes'!$B$208:$L$238,11,FALSE),RIGHT('Specification of wages &amp; taxes'!G13,2),IF('Specification of wages &amp; taxes'!H13&gt;0,IF('Specification of wages &amp; taxes'!H13&gt;999,'Specification of wages &amp; taxes'!H13,CONCATENATE("0",'Specification of wages &amp; taxes'!H13)),"0000")))</f>
        <v/>
      </c>
      <c r="E8" s="37" t="str">
        <f>IF('Specification of wages &amp; taxes'!B13="","",VLOOKUP('Specification of wages &amp; taxes'!L13,'Specification of wages &amp; taxes'!$G$215:$I$220,3,FALSE))</f>
        <v/>
      </c>
      <c r="F8" s="37" t="str">
        <f>IF('Specification of wages &amp; taxes'!B13="","",ROUND('Specification of wages &amp; taxes'!AA13,0))</f>
        <v/>
      </c>
      <c r="G8" s="42" t="str">
        <f>IF('Specification of wages &amp; taxes'!B13="","",ROUND('Specification of wages &amp; taxes'!U13,0))</f>
        <v/>
      </c>
      <c r="H8" s="43" t="str">
        <f>IF('Specification of wages &amp; taxes'!B13="","",CONCATENATE(B8,";",C8,";",D8,";",E8,";",F8,";",G8))</f>
        <v/>
      </c>
    </row>
    <row r="9" spans="1:8" ht="12.75" customHeight="1" x14ac:dyDescent="0.25">
      <c r="A9" s="8"/>
      <c r="B9" s="34" t="str">
        <f>IF('Specification of wages &amp; taxes'!B14="","",'Specification of wages &amp; taxes'!$C$3)</f>
        <v/>
      </c>
      <c r="C9" s="37" t="str">
        <f>IF('Specification of wages &amp; taxes'!B14="","",CONCATENATE("01","-",VLOOKUP('Specification of wages &amp; taxes'!$E$2,'Specification of wages &amp; taxes'!$A$208:$L$219,12,FALSE),"-",Kurs!$A$1,))</f>
        <v/>
      </c>
      <c r="D9" s="37" t="str">
        <f>IF('Specification of wages &amp; taxes'!B14="","",CONCATENATE(VLOOKUP('Specification of wages &amp; taxes'!E14,'Specification of wages &amp; taxes'!$B$208:$L$238,11,FALSE),VLOOKUP('Specification of wages &amp; taxes'!F14,'Specification of wages &amp; taxes'!$B$208:$L$238,11,FALSE),RIGHT('Specification of wages &amp; taxes'!G14,2),IF('Specification of wages &amp; taxes'!H14&gt;0,IF('Specification of wages &amp; taxes'!H14&gt;999,'Specification of wages &amp; taxes'!H14,CONCATENATE("0",'Specification of wages &amp; taxes'!H14)),"0000")))</f>
        <v/>
      </c>
      <c r="E9" s="37" t="str">
        <f>IF('Specification of wages &amp; taxes'!B14="","",VLOOKUP('Specification of wages &amp; taxes'!L14,'Specification of wages &amp; taxes'!$G$215:$I$220,3,FALSE))</f>
        <v/>
      </c>
      <c r="F9" s="37" t="str">
        <f>IF('Specification of wages &amp; taxes'!B14="","",ROUND('Specification of wages &amp; taxes'!AA14,0))</f>
        <v/>
      </c>
      <c r="G9" s="42" t="str">
        <f>IF('Specification of wages &amp; taxes'!B14="","",ROUND('Specification of wages &amp; taxes'!U14,0))</f>
        <v/>
      </c>
      <c r="H9" s="43" t="str">
        <f>IF('Specification of wages &amp; taxes'!B14="","",CONCATENATE(B9,";",C9,";",D9,";",E9,";",F9,";",G9))</f>
        <v/>
      </c>
    </row>
    <row r="10" spans="1:8" ht="12.75" customHeight="1" x14ac:dyDescent="0.25">
      <c r="A10" s="8"/>
      <c r="B10" s="34" t="str">
        <f>IF('Specification of wages &amp; taxes'!B15="","",'Specification of wages &amp; taxes'!$C$3)</f>
        <v/>
      </c>
      <c r="C10" s="37" t="str">
        <f>IF('Specification of wages &amp; taxes'!B15="","",CONCATENATE("01","-",VLOOKUP('Specification of wages &amp; taxes'!$E$2,'Specification of wages &amp; taxes'!$A$208:$L$219,12,FALSE),"-",Kurs!$A$1,))</f>
        <v/>
      </c>
      <c r="D10" s="37" t="str">
        <f>IF('Specification of wages &amp; taxes'!B15="","",CONCATENATE(VLOOKUP('Specification of wages &amp; taxes'!E15,'Specification of wages &amp; taxes'!$B$208:$L$238,11,FALSE),VLOOKUP('Specification of wages &amp; taxes'!F15,'Specification of wages &amp; taxes'!$B$208:$L$238,11,FALSE),RIGHT('Specification of wages &amp; taxes'!G15,2),IF('Specification of wages &amp; taxes'!H15&gt;0,IF('Specification of wages &amp; taxes'!H15&gt;999,'Specification of wages &amp; taxes'!H15,CONCATENATE("0",'Specification of wages &amp; taxes'!H15)),"0000")))</f>
        <v/>
      </c>
      <c r="E10" s="37" t="str">
        <f>IF('Specification of wages &amp; taxes'!B15="","",VLOOKUP('Specification of wages &amp; taxes'!L15,'Specification of wages &amp; taxes'!$G$215:$I$220,3,FALSE))</f>
        <v/>
      </c>
      <c r="F10" s="37" t="str">
        <f>IF('Specification of wages &amp; taxes'!B15="","",ROUND('Specification of wages &amp; taxes'!AA15,0))</f>
        <v/>
      </c>
      <c r="G10" s="42" t="str">
        <f>IF('Specification of wages &amp; taxes'!B15="","",ROUND('Specification of wages &amp; taxes'!U15,0))</f>
        <v/>
      </c>
      <c r="H10" s="43" t="str">
        <f>IF('Specification of wages &amp; taxes'!B15="","",CONCATENATE(B10,";",C10,";",D10,";",E10,";",F10,";",G10))</f>
        <v/>
      </c>
    </row>
    <row r="11" spans="1:8" ht="12.75" customHeight="1" x14ac:dyDescent="0.25">
      <c r="A11" s="8"/>
      <c r="B11" s="34" t="str">
        <f>IF('Specification of wages &amp; taxes'!B16="","",'Specification of wages &amp; taxes'!$C$3)</f>
        <v/>
      </c>
      <c r="C11" s="37" t="str">
        <f>IF('Specification of wages &amp; taxes'!B16="","",CONCATENATE("01","-",VLOOKUP('Specification of wages &amp; taxes'!$E$2,'Specification of wages &amp; taxes'!$A$208:$L$219,12,FALSE),"-",Kurs!$A$1,))</f>
        <v/>
      </c>
      <c r="D11" s="37" t="str">
        <f>IF('Specification of wages &amp; taxes'!B16="","",CONCATENATE(VLOOKUP('Specification of wages &amp; taxes'!E16,'Specification of wages &amp; taxes'!$B$208:$L$238,11,FALSE),VLOOKUP('Specification of wages &amp; taxes'!F16,'Specification of wages &amp; taxes'!$B$208:$L$238,11,FALSE),RIGHT('Specification of wages &amp; taxes'!G16,2),IF('Specification of wages &amp; taxes'!H16&gt;0,IF('Specification of wages &amp; taxes'!H16&gt;999,'Specification of wages &amp; taxes'!H16,CONCATENATE("0",'Specification of wages &amp; taxes'!H16)),"0000")))</f>
        <v/>
      </c>
      <c r="E11" s="37" t="str">
        <f>IF('Specification of wages &amp; taxes'!B16="","",VLOOKUP('Specification of wages &amp; taxes'!L16,'Specification of wages &amp; taxes'!$G$215:$I$220,3,FALSE))</f>
        <v/>
      </c>
      <c r="F11" s="37" t="str">
        <f>IF('Specification of wages &amp; taxes'!B16="","",ROUND('Specification of wages &amp; taxes'!AA16,0))</f>
        <v/>
      </c>
      <c r="G11" s="42" t="str">
        <f>IF('Specification of wages &amp; taxes'!B16="","",ROUND('Specification of wages &amp; taxes'!U16,0))</f>
        <v/>
      </c>
      <c r="H11" s="43" t="str">
        <f>IF('Specification of wages &amp; taxes'!B16="","",CONCATENATE(B11,";",C11,";",D11,";",E11,";",F11,";",G11))</f>
        <v/>
      </c>
    </row>
    <row r="12" spans="1:8" ht="12.75" customHeight="1" x14ac:dyDescent="0.25">
      <c r="A12" s="8"/>
      <c r="B12" s="34" t="str">
        <f>IF('Specification of wages &amp; taxes'!B17="","",'Specification of wages &amp; taxes'!$C$3)</f>
        <v/>
      </c>
      <c r="C12" s="37" t="str">
        <f>IF('Specification of wages &amp; taxes'!B17="","",CONCATENATE("01","-",VLOOKUP('Specification of wages &amp; taxes'!$E$2,'Specification of wages &amp; taxes'!$A$208:$L$219,12,FALSE),"-",Kurs!$A$1,))</f>
        <v/>
      </c>
      <c r="D12" s="37" t="str">
        <f>IF('Specification of wages &amp; taxes'!B17="","",CONCATENATE(VLOOKUP('Specification of wages &amp; taxes'!E17,'Specification of wages &amp; taxes'!$B$208:$L$238,11,FALSE),VLOOKUP('Specification of wages &amp; taxes'!F17,'Specification of wages &amp; taxes'!$B$208:$L$238,11,FALSE),RIGHT('Specification of wages &amp; taxes'!G17,2),IF('Specification of wages &amp; taxes'!H17&gt;0,IF('Specification of wages &amp; taxes'!H17&gt;999,'Specification of wages &amp; taxes'!H17,CONCATENATE("0",'Specification of wages &amp; taxes'!H17)),"0000")))</f>
        <v/>
      </c>
      <c r="E12" s="37" t="str">
        <f>IF('Specification of wages &amp; taxes'!B17="","",VLOOKUP('Specification of wages &amp; taxes'!L17,'Specification of wages &amp; taxes'!$G$215:$I$220,3,FALSE))</f>
        <v/>
      </c>
      <c r="F12" s="37" t="str">
        <f>IF('Specification of wages &amp; taxes'!B17="","",ROUND('Specification of wages &amp; taxes'!AA17,0))</f>
        <v/>
      </c>
      <c r="G12" s="42" t="str">
        <f>IF('Specification of wages &amp; taxes'!B17="","",ROUND('Specification of wages &amp; taxes'!U17,0))</f>
        <v/>
      </c>
      <c r="H12" s="43" t="str">
        <f>IF('Specification of wages &amp; taxes'!B17="","",CONCATENATE(B12,";",C12,";",D12,";",E12,";",F12,";",G12))</f>
        <v/>
      </c>
    </row>
    <row r="13" spans="1:8" ht="12.75" customHeight="1" x14ac:dyDescent="0.25">
      <c r="A13" s="8"/>
      <c r="B13" s="34" t="str">
        <f>IF('Specification of wages &amp; taxes'!B18="","",'Specification of wages &amp; taxes'!$C$3)</f>
        <v/>
      </c>
      <c r="C13" s="37" t="str">
        <f>IF('Specification of wages &amp; taxes'!B18="","",CONCATENATE("01","-",VLOOKUP('Specification of wages &amp; taxes'!$E$2,'Specification of wages &amp; taxes'!$A$208:$L$219,12,FALSE),"-",Kurs!$A$1,))</f>
        <v/>
      </c>
      <c r="D13" s="37" t="str">
        <f>IF('Specification of wages &amp; taxes'!B18="","",CONCATENATE(VLOOKUP('Specification of wages &amp; taxes'!E18,'Specification of wages &amp; taxes'!$B$208:$L$238,11,FALSE),VLOOKUP('Specification of wages &amp; taxes'!F18,'Specification of wages &amp; taxes'!$B$208:$L$238,11,FALSE),RIGHT('Specification of wages &amp; taxes'!G18,2),IF('Specification of wages &amp; taxes'!H18&gt;0,IF('Specification of wages &amp; taxes'!H18&gt;999,'Specification of wages &amp; taxes'!H18,CONCATENATE("0",'Specification of wages &amp; taxes'!H18)),"0000")))</f>
        <v/>
      </c>
      <c r="E13" s="37" t="str">
        <f>IF('Specification of wages &amp; taxes'!B18="","",VLOOKUP('Specification of wages &amp; taxes'!L18,'Specification of wages &amp; taxes'!$G$215:$I$220,3,FALSE))</f>
        <v/>
      </c>
      <c r="F13" s="37" t="str">
        <f>IF('Specification of wages &amp; taxes'!B18="","",ROUND('Specification of wages &amp; taxes'!AA18,0))</f>
        <v/>
      </c>
      <c r="G13" s="42" t="str">
        <f>IF('Specification of wages &amp; taxes'!B18="","",ROUND('Specification of wages &amp; taxes'!U18,0))</f>
        <v/>
      </c>
      <c r="H13" s="43" t="str">
        <f>IF('Specification of wages &amp; taxes'!B18="","",CONCATENATE(B13,";",C13,";",D13,";",E13,";",F13,";",G13))</f>
        <v/>
      </c>
    </row>
    <row r="14" spans="1:8" ht="12.75" customHeight="1" x14ac:dyDescent="0.25">
      <c r="A14" s="8"/>
      <c r="B14" s="34" t="str">
        <f>IF('Specification of wages &amp; taxes'!B19="","",'Specification of wages &amp; taxes'!$C$3)</f>
        <v/>
      </c>
      <c r="C14" s="37" t="str">
        <f>IF('Specification of wages &amp; taxes'!B19="","",CONCATENATE("01","-",VLOOKUP('Specification of wages &amp; taxes'!$E$2,'Specification of wages &amp; taxes'!$A$208:$L$219,12,FALSE),"-",Kurs!$A$1,))</f>
        <v/>
      </c>
      <c r="D14" s="37" t="str">
        <f>IF('Specification of wages &amp; taxes'!B19="","",CONCATENATE(VLOOKUP('Specification of wages &amp; taxes'!E19,'Specification of wages &amp; taxes'!$B$208:$L$238,11,FALSE),VLOOKUP('Specification of wages &amp; taxes'!F19,'Specification of wages &amp; taxes'!$B$208:$L$238,11,FALSE),RIGHT('Specification of wages &amp; taxes'!G19,2),IF('Specification of wages &amp; taxes'!H19&gt;0,IF('Specification of wages &amp; taxes'!H19&gt;999,'Specification of wages &amp; taxes'!H19,CONCATENATE("0",'Specification of wages &amp; taxes'!H19)),"0000")))</f>
        <v/>
      </c>
      <c r="E14" s="37" t="str">
        <f>IF('Specification of wages &amp; taxes'!B19="","",VLOOKUP('Specification of wages &amp; taxes'!L19,'Specification of wages &amp; taxes'!$G$215:$I$220,3,FALSE))</f>
        <v/>
      </c>
      <c r="F14" s="37" t="str">
        <f>IF('Specification of wages &amp; taxes'!B19="","",ROUND('Specification of wages &amp; taxes'!AA19,0))</f>
        <v/>
      </c>
      <c r="G14" s="42" t="str">
        <f>IF('Specification of wages &amp; taxes'!B19="","",ROUND('Specification of wages &amp; taxes'!U19,0))</f>
        <v/>
      </c>
      <c r="H14" s="43" t="str">
        <f>IF('Specification of wages &amp; taxes'!B19="","",CONCATENATE(B14,";",C14,";",D14,";",E14,";",F14,";",G14))</f>
        <v/>
      </c>
    </row>
    <row r="15" spans="1:8" ht="12.75" customHeight="1" x14ac:dyDescent="0.25">
      <c r="A15" s="8"/>
      <c r="B15" s="34" t="str">
        <f>IF('Specification of wages &amp; taxes'!B20="","",'Specification of wages &amp; taxes'!$C$3)</f>
        <v/>
      </c>
      <c r="C15" s="37" t="str">
        <f>IF('Specification of wages &amp; taxes'!B20="","",CONCATENATE("01","-",VLOOKUP('Specification of wages &amp; taxes'!$E$2,'Specification of wages &amp; taxes'!$A$208:$L$219,12,FALSE),"-",Kurs!$A$1,))</f>
        <v/>
      </c>
      <c r="D15" s="37" t="str">
        <f>IF('Specification of wages &amp; taxes'!B20="","",CONCATENATE(VLOOKUP('Specification of wages &amp; taxes'!E20,'Specification of wages &amp; taxes'!$B$208:$L$238,11,FALSE),VLOOKUP('Specification of wages &amp; taxes'!F20,'Specification of wages &amp; taxes'!$B$208:$L$238,11,FALSE),RIGHT('Specification of wages &amp; taxes'!G20,2),IF('Specification of wages &amp; taxes'!H20&gt;0,IF('Specification of wages &amp; taxes'!H20&gt;999,'Specification of wages &amp; taxes'!H20,CONCATENATE("0",'Specification of wages &amp; taxes'!H20)),"0000")))</f>
        <v/>
      </c>
      <c r="E15" s="37" t="str">
        <f>IF('Specification of wages &amp; taxes'!B20="","",VLOOKUP('Specification of wages &amp; taxes'!L20,'Specification of wages &amp; taxes'!$G$215:$I$220,3,FALSE))</f>
        <v/>
      </c>
      <c r="F15" s="37" t="str">
        <f>IF('Specification of wages &amp; taxes'!B20="","",ROUND('Specification of wages &amp; taxes'!AA20,0))</f>
        <v/>
      </c>
      <c r="G15" s="42" t="str">
        <f>IF('Specification of wages &amp; taxes'!B20="","",ROUND('Specification of wages &amp; taxes'!U20,0))</f>
        <v/>
      </c>
      <c r="H15" s="43" t="str">
        <f>IF('Specification of wages &amp; taxes'!B20="","",CONCATENATE(B15,";",C15,";",D15,";",E15,";",F15,";",G15))</f>
        <v/>
      </c>
    </row>
    <row r="16" spans="1:8" ht="12.75" customHeight="1" x14ac:dyDescent="0.25">
      <c r="A16" s="8"/>
      <c r="B16" s="34" t="str">
        <f>IF('Specification of wages &amp; taxes'!B21="","",'Specification of wages &amp; taxes'!$C$3)</f>
        <v/>
      </c>
      <c r="C16" s="37" t="str">
        <f>IF('Specification of wages &amp; taxes'!B21="","",CONCATENATE("01","-",VLOOKUP('Specification of wages &amp; taxes'!$E$2,'Specification of wages &amp; taxes'!$A$208:$L$219,12,FALSE),"-",Kurs!$A$1,))</f>
        <v/>
      </c>
      <c r="D16" s="37" t="str">
        <f>IF('Specification of wages &amp; taxes'!B21="","",CONCATENATE(VLOOKUP('Specification of wages &amp; taxes'!E21,'Specification of wages &amp; taxes'!$B$208:$L$238,11,FALSE),VLOOKUP('Specification of wages &amp; taxes'!F21,'Specification of wages &amp; taxes'!$B$208:$L$238,11,FALSE),RIGHT('Specification of wages &amp; taxes'!G21,2),IF('Specification of wages &amp; taxes'!H21&gt;0,IF('Specification of wages &amp; taxes'!H21&gt;999,'Specification of wages &amp; taxes'!H21,CONCATENATE("0",'Specification of wages &amp; taxes'!H21)),"0000")))</f>
        <v/>
      </c>
      <c r="E16" s="37" t="str">
        <f>IF('Specification of wages &amp; taxes'!B21="","",VLOOKUP('Specification of wages &amp; taxes'!L21,'Specification of wages &amp; taxes'!$G$215:$I$220,3,FALSE))</f>
        <v/>
      </c>
      <c r="F16" s="37" t="str">
        <f>IF('Specification of wages &amp; taxes'!B21="","",ROUND('Specification of wages &amp; taxes'!AA21,0))</f>
        <v/>
      </c>
      <c r="G16" s="42" t="str">
        <f>IF('Specification of wages &amp; taxes'!B21="","",ROUND('Specification of wages &amp; taxes'!U21,0))</f>
        <v/>
      </c>
      <c r="H16" s="43" t="str">
        <f>IF('Specification of wages &amp; taxes'!B21="","",CONCATENATE(B16,";",C16,";",D16,";",E16,";",F16,";",G16))</f>
        <v/>
      </c>
    </row>
    <row r="17" spans="1:8" ht="12.75" customHeight="1" x14ac:dyDescent="0.25">
      <c r="A17" s="8"/>
      <c r="B17" s="34" t="str">
        <f>IF('Specification of wages &amp; taxes'!B22="","",'Specification of wages &amp; taxes'!$C$3)</f>
        <v/>
      </c>
      <c r="C17" s="37" t="str">
        <f>IF('Specification of wages &amp; taxes'!B22="","",CONCATENATE("01","-",VLOOKUP('Specification of wages &amp; taxes'!$E$2,'Specification of wages &amp; taxes'!$A$208:$L$219,12,FALSE),"-",Kurs!$A$1,))</f>
        <v/>
      </c>
      <c r="D17" s="37" t="str">
        <f>IF('Specification of wages &amp; taxes'!B22="","",CONCATENATE(VLOOKUP('Specification of wages &amp; taxes'!E22,'Specification of wages &amp; taxes'!$B$208:$L$238,11,FALSE),VLOOKUP('Specification of wages &amp; taxes'!F22,'Specification of wages &amp; taxes'!$B$208:$L$238,11,FALSE),RIGHT('Specification of wages &amp; taxes'!G22,2),IF('Specification of wages &amp; taxes'!H22&gt;0,IF('Specification of wages &amp; taxes'!H22&gt;999,'Specification of wages &amp; taxes'!H22,CONCATENATE("0",'Specification of wages &amp; taxes'!H22)),"0000")))</f>
        <v/>
      </c>
      <c r="E17" s="37" t="str">
        <f>IF('Specification of wages &amp; taxes'!B22="","",VLOOKUP('Specification of wages &amp; taxes'!L22,'Specification of wages &amp; taxes'!$G$215:$I$220,3,FALSE))</f>
        <v/>
      </c>
      <c r="F17" s="37" t="str">
        <f>IF('Specification of wages &amp; taxes'!B22="","",ROUND('Specification of wages &amp; taxes'!AA22,0))</f>
        <v/>
      </c>
      <c r="G17" s="42" t="str">
        <f>IF('Specification of wages &amp; taxes'!B22="","",ROUND('Specification of wages &amp; taxes'!U22,0))</f>
        <v/>
      </c>
      <c r="H17" s="43" t="str">
        <f>IF('Specification of wages &amp; taxes'!B22="","",CONCATENATE(B17,";",C17,";",D17,";",E17,";",F17,";",G17))</f>
        <v/>
      </c>
    </row>
    <row r="18" spans="1:8" ht="12.75" customHeight="1" x14ac:dyDescent="0.25">
      <c r="A18" s="8"/>
      <c r="B18" s="34" t="str">
        <f>IF('Specification of wages &amp; taxes'!B23="","",'Specification of wages &amp; taxes'!$C$3)</f>
        <v/>
      </c>
      <c r="C18" s="37" t="str">
        <f>IF('Specification of wages &amp; taxes'!B23="","",CONCATENATE("01","-",VLOOKUP('Specification of wages &amp; taxes'!$E$2,'Specification of wages &amp; taxes'!$A$208:$L$219,12,FALSE),"-",Kurs!$A$1,))</f>
        <v/>
      </c>
      <c r="D18" s="37" t="str">
        <f>IF('Specification of wages &amp; taxes'!B23="","",CONCATENATE(VLOOKUP('Specification of wages &amp; taxes'!E23,'Specification of wages &amp; taxes'!$B$208:$L$238,11,FALSE),VLOOKUP('Specification of wages &amp; taxes'!F23,'Specification of wages &amp; taxes'!$B$208:$L$238,11,FALSE),RIGHT('Specification of wages &amp; taxes'!G23,2),IF('Specification of wages &amp; taxes'!H23&gt;0,IF('Specification of wages &amp; taxes'!H23&gt;999,'Specification of wages &amp; taxes'!H23,CONCATENATE("0",'Specification of wages &amp; taxes'!H23)),"0000")))</f>
        <v/>
      </c>
      <c r="E18" s="37" t="str">
        <f>IF('Specification of wages &amp; taxes'!B23="","",VLOOKUP('Specification of wages &amp; taxes'!L23,'Specification of wages &amp; taxes'!$G$215:$I$220,3,FALSE))</f>
        <v/>
      </c>
      <c r="F18" s="37" t="str">
        <f>IF('Specification of wages &amp; taxes'!B23="","",ROUND('Specification of wages &amp; taxes'!AA23,0))</f>
        <v/>
      </c>
      <c r="G18" s="42" t="str">
        <f>IF('Specification of wages &amp; taxes'!B23="","",ROUND('Specification of wages &amp; taxes'!U23,0))</f>
        <v/>
      </c>
      <c r="H18" s="43" t="str">
        <f>IF('Specification of wages &amp; taxes'!B23="","",CONCATENATE(B18,";",C18,";",D18,";",E18,";",F18,";",G18))</f>
        <v/>
      </c>
    </row>
    <row r="19" spans="1:8" ht="12.75" customHeight="1" x14ac:dyDescent="0.25">
      <c r="A19" s="8"/>
      <c r="B19" s="34" t="str">
        <f>IF('Specification of wages &amp; taxes'!B24="","",'Specification of wages &amp; taxes'!$C$3)</f>
        <v/>
      </c>
      <c r="C19" s="37" t="str">
        <f>IF('Specification of wages &amp; taxes'!B24="","",CONCATENATE("01","-",VLOOKUP('Specification of wages &amp; taxes'!$E$2,'Specification of wages &amp; taxes'!$A$208:$L$219,12,FALSE),"-",Kurs!$A$1,))</f>
        <v/>
      </c>
      <c r="D19" s="37" t="str">
        <f>IF('Specification of wages &amp; taxes'!B24="","",CONCATENATE(VLOOKUP('Specification of wages &amp; taxes'!E24,'Specification of wages &amp; taxes'!$B$208:$L$238,11,FALSE),VLOOKUP('Specification of wages &amp; taxes'!F24,'Specification of wages &amp; taxes'!$B$208:$L$238,11,FALSE),RIGHT('Specification of wages &amp; taxes'!G24,2),IF('Specification of wages &amp; taxes'!H24&gt;0,IF('Specification of wages &amp; taxes'!H24&gt;999,'Specification of wages &amp; taxes'!H24,CONCATENATE("0",'Specification of wages &amp; taxes'!H24)),"0000")))</f>
        <v/>
      </c>
      <c r="E19" s="37" t="str">
        <f>IF('Specification of wages &amp; taxes'!B24="","",VLOOKUP('Specification of wages &amp; taxes'!L24,'Specification of wages &amp; taxes'!$G$215:$I$220,3,FALSE))</f>
        <v/>
      </c>
      <c r="F19" s="37" t="str">
        <f>IF('Specification of wages &amp; taxes'!B24="","",ROUND('Specification of wages &amp; taxes'!AA24,0))</f>
        <v/>
      </c>
      <c r="G19" s="42" t="str">
        <f>IF('Specification of wages &amp; taxes'!B24="","",ROUND('Specification of wages &amp; taxes'!U24,0))</f>
        <v/>
      </c>
      <c r="H19" s="43" t="str">
        <f>IF('Specification of wages &amp; taxes'!B24="","",CONCATENATE(B19,";",C19,";",D19,";",E19,";",F19,";",G19))</f>
        <v/>
      </c>
    </row>
    <row r="20" spans="1:8" ht="12.75" customHeight="1" x14ac:dyDescent="0.25">
      <c r="A20" s="8"/>
      <c r="B20" s="34" t="str">
        <f>IF('Specification of wages &amp; taxes'!B25="","",'Specification of wages &amp; taxes'!$C$3)</f>
        <v/>
      </c>
      <c r="C20" s="37" t="str">
        <f>IF('Specification of wages &amp; taxes'!B25="","",CONCATENATE("01","-",VLOOKUP('Specification of wages &amp; taxes'!$E$2,'Specification of wages &amp; taxes'!$A$208:$L$219,12,FALSE),"-",Kurs!$A$1,))</f>
        <v/>
      </c>
      <c r="D20" s="37" t="str">
        <f>IF('Specification of wages &amp; taxes'!B25="","",CONCATENATE(VLOOKUP('Specification of wages &amp; taxes'!E25,'Specification of wages &amp; taxes'!$B$208:$L$238,11,FALSE),VLOOKUP('Specification of wages &amp; taxes'!F25,'Specification of wages &amp; taxes'!$B$208:$L$238,11,FALSE),RIGHT('Specification of wages &amp; taxes'!G25,2),IF('Specification of wages &amp; taxes'!H25&gt;0,IF('Specification of wages &amp; taxes'!H25&gt;999,'Specification of wages &amp; taxes'!H25,CONCATENATE("0",'Specification of wages &amp; taxes'!H25)),"0000")))</f>
        <v/>
      </c>
      <c r="E20" s="37" t="str">
        <f>IF('Specification of wages &amp; taxes'!B25="","",VLOOKUP('Specification of wages &amp; taxes'!L25,'Specification of wages &amp; taxes'!$G$215:$I$220,3,FALSE))</f>
        <v/>
      </c>
      <c r="F20" s="37" t="str">
        <f>IF('Specification of wages &amp; taxes'!B25="","",ROUND('Specification of wages &amp; taxes'!AA25,0))</f>
        <v/>
      </c>
      <c r="G20" s="42" t="str">
        <f>IF('Specification of wages &amp; taxes'!B25="","",ROUND('Specification of wages &amp; taxes'!U25,0))</f>
        <v/>
      </c>
      <c r="H20" s="43" t="str">
        <f>IF('Specification of wages &amp; taxes'!B25="","",CONCATENATE(B20,";",C20,";",D20,";",E20,";",F20,";",G20))</f>
        <v/>
      </c>
    </row>
    <row r="21" spans="1:8" ht="12.75" customHeight="1" x14ac:dyDescent="0.25">
      <c r="A21" s="8"/>
      <c r="B21" s="34" t="str">
        <f>IF('Specification of wages &amp; taxes'!B26="","",'Specification of wages &amp; taxes'!$C$3)</f>
        <v/>
      </c>
      <c r="C21" s="37" t="str">
        <f>IF('Specification of wages &amp; taxes'!B26="","",CONCATENATE("01","-",VLOOKUP('Specification of wages &amp; taxes'!$E$2,'Specification of wages &amp; taxes'!$A$208:$L$219,12,FALSE),"-",Kurs!$A$1,))</f>
        <v/>
      </c>
      <c r="D21" s="37" t="str">
        <f>IF('Specification of wages &amp; taxes'!B26="","",CONCATENATE(VLOOKUP('Specification of wages &amp; taxes'!E26,'Specification of wages &amp; taxes'!$B$208:$L$238,11,FALSE),VLOOKUP('Specification of wages &amp; taxes'!F26,'Specification of wages &amp; taxes'!$B$208:$L$238,11,FALSE),RIGHT('Specification of wages &amp; taxes'!G26,2),IF('Specification of wages &amp; taxes'!H26&gt;0,IF('Specification of wages &amp; taxes'!H26&gt;999,'Specification of wages &amp; taxes'!H26,CONCATENATE("0",'Specification of wages &amp; taxes'!H26)),"0000")))</f>
        <v/>
      </c>
      <c r="E21" s="37" t="str">
        <f>IF('Specification of wages &amp; taxes'!B26="","",VLOOKUP('Specification of wages &amp; taxes'!L26,'Specification of wages &amp; taxes'!$G$215:$I$220,3,FALSE))</f>
        <v/>
      </c>
      <c r="F21" s="37" t="str">
        <f>IF('Specification of wages &amp; taxes'!B26="","",ROUND('Specification of wages &amp; taxes'!AA26,0))</f>
        <v/>
      </c>
      <c r="G21" s="42" t="str">
        <f>IF('Specification of wages &amp; taxes'!B26="","",ROUND('Specification of wages &amp; taxes'!U26,0))</f>
        <v/>
      </c>
      <c r="H21" s="43" t="str">
        <f>IF('Specification of wages &amp; taxes'!B26="","",CONCATENATE(B21,";",C21,";",D21,";",E21,";",F21,";",G21))</f>
        <v/>
      </c>
    </row>
    <row r="22" spans="1:8" ht="12.75" customHeight="1" x14ac:dyDescent="0.25">
      <c r="A22" s="8"/>
      <c r="B22" s="34" t="str">
        <f>IF('Specification of wages &amp; taxes'!B27="","",'Specification of wages &amp; taxes'!$C$3)</f>
        <v/>
      </c>
      <c r="C22" s="37" t="str">
        <f>IF('Specification of wages &amp; taxes'!B27="","",CONCATENATE("01","-",VLOOKUP('Specification of wages &amp; taxes'!$E$2,'Specification of wages &amp; taxes'!$A$208:$L$219,12,FALSE),"-",Kurs!$A$1,))</f>
        <v/>
      </c>
      <c r="D22" s="37" t="str">
        <f>IF('Specification of wages &amp; taxes'!B27="","",CONCATENATE(VLOOKUP('Specification of wages &amp; taxes'!E27,'Specification of wages &amp; taxes'!$B$208:$L$238,11,FALSE),VLOOKUP('Specification of wages &amp; taxes'!F27,'Specification of wages &amp; taxes'!$B$208:$L$238,11,FALSE),RIGHT('Specification of wages &amp; taxes'!G27,2),IF('Specification of wages &amp; taxes'!H27&gt;0,IF('Specification of wages &amp; taxes'!H27&gt;999,'Specification of wages &amp; taxes'!H27,CONCATENATE("0",'Specification of wages &amp; taxes'!H27)),"0000")))</f>
        <v/>
      </c>
      <c r="E22" s="37" t="str">
        <f>IF('Specification of wages &amp; taxes'!B27="","",VLOOKUP('Specification of wages &amp; taxes'!L27,'Specification of wages &amp; taxes'!$G$215:$I$220,3,FALSE))</f>
        <v/>
      </c>
      <c r="F22" s="37" t="str">
        <f>IF('Specification of wages &amp; taxes'!B27="","",ROUND('Specification of wages &amp; taxes'!AA27,0))</f>
        <v/>
      </c>
      <c r="G22" s="42" t="str">
        <f>IF('Specification of wages &amp; taxes'!B27="","",ROUND('Specification of wages &amp; taxes'!U27,0))</f>
        <v/>
      </c>
      <c r="H22" s="43" t="str">
        <f>IF('Specification of wages &amp; taxes'!B27="","",CONCATENATE(B22,";",C22,";",D22,";",E22,";",F22,";",G22))</f>
        <v/>
      </c>
    </row>
    <row r="23" spans="1:8" ht="12.75" customHeight="1" x14ac:dyDescent="0.25">
      <c r="A23" s="8"/>
      <c r="B23" s="34" t="str">
        <f>IF('Specification of wages &amp; taxes'!B28="","",'Specification of wages &amp; taxes'!$C$3)</f>
        <v/>
      </c>
      <c r="C23" s="37" t="str">
        <f>IF('Specification of wages &amp; taxes'!B28="","",CONCATENATE("01","-",VLOOKUP('Specification of wages &amp; taxes'!$E$2,'Specification of wages &amp; taxes'!$A$208:$L$219,12,FALSE),"-",Kurs!$A$1,))</f>
        <v/>
      </c>
      <c r="D23" s="37" t="str">
        <f>IF('Specification of wages &amp; taxes'!B28="","",CONCATENATE(VLOOKUP('Specification of wages &amp; taxes'!E28,'Specification of wages &amp; taxes'!$B$208:$L$238,11,FALSE),VLOOKUP('Specification of wages &amp; taxes'!F28,'Specification of wages &amp; taxes'!$B$208:$L$238,11,FALSE),RIGHT('Specification of wages &amp; taxes'!G28,2),IF('Specification of wages &amp; taxes'!H28&gt;0,IF('Specification of wages &amp; taxes'!H28&gt;999,'Specification of wages &amp; taxes'!H28,CONCATENATE("0",'Specification of wages &amp; taxes'!H28)),"0000")))</f>
        <v/>
      </c>
      <c r="E23" s="37" t="str">
        <f>IF('Specification of wages &amp; taxes'!B28="","",VLOOKUP('Specification of wages &amp; taxes'!L28,'Specification of wages &amp; taxes'!$G$215:$I$220,3,FALSE))</f>
        <v/>
      </c>
      <c r="F23" s="37" t="str">
        <f>IF('Specification of wages &amp; taxes'!B28="","",ROUND('Specification of wages &amp; taxes'!AA28,0))</f>
        <v/>
      </c>
      <c r="G23" s="42" t="str">
        <f>IF('Specification of wages &amp; taxes'!B28="","",ROUND('Specification of wages &amp; taxes'!U28,0))</f>
        <v/>
      </c>
      <c r="H23" s="43" t="str">
        <f>IF('Specification of wages &amp; taxes'!B28="","",CONCATENATE(B23,";",C23,";",D23,";",E23,";",F23,";",G23))</f>
        <v/>
      </c>
    </row>
    <row r="24" spans="1:8" ht="12.75" customHeight="1" x14ac:dyDescent="0.25">
      <c r="A24" s="8"/>
      <c r="B24" s="34" t="str">
        <f>IF('Specification of wages &amp; taxes'!B29="","",'Specification of wages &amp; taxes'!$C$3)</f>
        <v/>
      </c>
      <c r="C24" s="37" t="str">
        <f>IF('Specification of wages &amp; taxes'!B29="","",CONCATENATE("01","-",VLOOKUP('Specification of wages &amp; taxes'!$E$2,'Specification of wages &amp; taxes'!$A$208:$L$219,12,FALSE),"-",Kurs!$A$1,))</f>
        <v/>
      </c>
      <c r="D24" s="37" t="str">
        <f>IF('Specification of wages &amp; taxes'!B29="","",CONCATENATE(VLOOKUP('Specification of wages &amp; taxes'!E29,'Specification of wages &amp; taxes'!$B$208:$L$238,11,FALSE),VLOOKUP('Specification of wages &amp; taxes'!F29,'Specification of wages &amp; taxes'!$B$208:$L$238,11,FALSE),RIGHT('Specification of wages &amp; taxes'!G29,2),IF('Specification of wages &amp; taxes'!H29&gt;0,IF('Specification of wages &amp; taxes'!H29&gt;999,'Specification of wages &amp; taxes'!H29,CONCATENATE("0",'Specification of wages &amp; taxes'!H29)),"0000")))</f>
        <v/>
      </c>
      <c r="E24" s="37" t="str">
        <f>IF('Specification of wages &amp; taxes'!B29="","",VLOOKUP('Specification of wages &amp; taxes'!L29,'Specification of wages &amp; taxes'!$G$215:$I$220,3,FALSE))</f>
        <v/>
      </c>
      <c r="F24" s="37" t="str">
        <f>IF('Specification of wages &amp; taxes'!B29="","",ROUND('Specification of wages &amp; taxes'!AA29,0))</f>
        <v/>
      </c>
      <c r="G24" s="42" t="str">
        <f>IF('Specification of wages &amp; taxes'!B29="","",ROUND('Specification of wages &amp; taxes'!U29,0))</f>
        <v/>
      </c>
      <c r="H24" s="43" t="str">
        <f>IF('Specification of wages &amp; taxes'!B29="","",CONCATENATE(B24,";",C24,";",D24,";",E24,";",F24,";",G24))</f>
        <v/>
      </c>
    </row>
    <row r="25" spans="1:8" ht="12.75" customHeight="1" x14ac:dyDescent="0.25">
      <c r="A25" s="8"/>
      <c r="B25" s="34" t="str">
        <f>IF('Specification of wages &amp; taxes'!B30="","",'Specification of wages &amp; taxes'!$C$3)</f>
        <v/>
      </c>
      <c r="C25" s="37" t="str">
        <f>IF('Specification of wages &amp; taxes'!B30="","",CONCATENATE("01","-",VLOOKUP('Specification of wages &amp; taxes'!$E$2,'Specification of wages &amp; taxes'!$A$208:$L$219,12,FALSE),"-",Kurs!$A$1,))</f>
        <v/>
      </c>
      <c r="D25" s="37" t="str">
        <f>IF('Specification of wages &amp; taxes'!B30="","",CONCATENATE(VLOOKUP('Specification of wages &amp; taxes'!E30,'Specification of wages &amp; taxes'!$B$208:$L$238,11,FALSE),VLOOKUP('Specification of wages &amp; taxes'!F30,'Specification of wages &amp; taxes'!$B$208:$L$238,11,FALSE),RIGHT('Specification of wages &amp; taxes'!G30,2),IF('Specification of wages &amp; taxes'!H30&gt;0,IF('Specification of wages &amp; taxes'!H30&gt;999,'Specification of wages &amp; taxes'!H30,CONCATENATE("0",'Specification of wages &amp; taxes'!H30)),"0000")))</f>
        <v/>
      </c>
      <c r="E25" s="37" t="str">
        <f>IF('Specification of wages &amp; taxes'!B30="","",VLOOKUP('Specification of wages &amp; taxes'!L30,'Specification of wages &amp; taxes'!$G$215:$I$220,3,FALSE))</f>
        <v/>
      </c>
      <c r="F25" s="37" t="str">
        <f>IF('Specification of wages &amp; taxes'!B30="","",ROUND('Specification of wages &amp; taxes'!AA30,0))</f>
        <v/>
      </c>
      <c r="G25" s="42" t="str">
        <f>IF('Specification of wages &amp; taxes'!B30="","",ROUND('Specification of wages &amp; taxes'!U30,0))</f>
        <v/>
      </c>
      <c r="H25" s="43" t="str">
        <f>IF('Specification of wages &amp; taxes'!B30="","",CONCATENATE(B25,";",C25,";",D25,";",E25,";",F25,";",G25))</f>
        <v/>
      </c>
    </row>
    <row r="26" spans="1:8" ht="12.75" customHeight="1" x14ac:dyDescent="0.25">
      <c r="A26" s="8"/>
      <c r="B26" s="34" t="str">
        <f>IF('Specification of wages &amp; taxes'!B31="","",'Specification of wages &amp; taxes'!$C$3)</f>
        <v/>
      </c>
      <c r="C26" s="37" t="str">
        <f>IF('Specification of wages &amp; taxes'!B31="","",CONCATENATE("01","-",VLOOKUP('Specification of wages &amp; taxes'!$E$2,'Specification of wages &amp; taxes'!$A$208:$L$219,12,FALSE),"-",Kurs!$A$1,))</f>
        <v/>
      </c>
      <c r="D26" s="37" t="str">
        <f>IF('Specification of wages &amp; taxes'!B31="","",CONCATENATE(VLOOKUP('Specification of wages &amp; taxes'!E31,'Specification of wages &amp; taxes'!$B$208:$L$238,11,FALSE),VLOOKUP('Specification of wages &amp; taxes'!F31,'Specification of wages &amp; taxes'!$B$208:$L$238,11,FALSE),RIGHT('Specification of wages &amp; taxes'!G31,2),IF('Specification of wages &amp; taxes'!H31&gt;0,IF('Specification of wages &amp; taxes'!H31&gt;999,'Specification of wages &amp; taxes'!H31,CONCATENATE("0",'Specification of wages &amp; taxes'!H31)),"0000")))</f>
        <v/>
      </c>
      <c r="E26" s="37" t="str">
        <f>IF('Specification of wages &amp; taxes'!B31="","",VLOOKUP('Specification of wages &amp; taxes'!L31,'Specification of wages &amp; taxes'!$G$215:$I$220,3,FALSE))</f>
        <v/>
      </c>
      <c r="F26" s="37" t="str">
        <f>IF('Specification of wages &amp; taxes'!B31="","",ROUND('Specification of wages &amp; taxes'!AA31,0))</f>
        <v/>
      </c>
      <c r="G26" s="42" t="str">
        <f>IF('Specification of wages &amp; taxes'!B31="","",ROUND('Specification of wages &amp; taxes'!U31,0))</f>
        <v/>
      </c>
      <c r="H26" s="43" t="str">
        <f>IF('Specification of wages &amp; taxes'!B31="","",CONCATENATE(B26,";",C26,";",D26,";",E26,";",F26,";",G26))</f>
        <v/>
      </c>
    </row>
    <row r="27" spans="1:8" ht="12.75" customHeight="1" x14ac:dyDescent="0.25">
      <c r="A27" s="8"/>
      <c r="B27" s="34" t="str">
        <f>IF('Specification of wages &amp; taxes'!B32="","",'Specification of wages &amp; taxes'!$C$3)</f>
        <v/>
      </c>
      <c r="C27" s="37" t="str">
        <f>IF('Specification of wages &amp; taxes'!B32="","",CONCATENATE("01","-",VLOOKUP('Specification of wages &amp; taxes'!$E$2,'Specification of wages &amp; taxes'!$A$208:$L$219,12,FALSE),"-",Kurs!$A$1,))</f>
        <v/>
      </c>
      <c r="D27" s="37" t="str">
        <f>IF('Specification of wages &amp; taxes'!B32="","",CONCATENATE(VLOOKUP('Specification of wages &amp; taxes'!E32,'Specification of wages &amp; taxes'!$B$208:$L$238,11,FALSE),VLOOKUP('Specification of wages &amp; taxes'!F32,'Specification of wages &amp; taxes'!$B$208:$L$238,11,FALSE),RIGHT('Specification of wages &amp; taxes'!G32,2),IF('Specification of wages &amp; taxes'!H32&gt;0,IF('Specification of wages &amp; taxes'!H32&gt;999,'Specification of wages &amp; taxes'!H32,CONCATENATE("0",'Specification of wages &amp; taxes'!H32)),"0000")))</f>
        <v/>
      </c>
      <c r="E27" s="37" t="str">
        <f>IF('Specification of wages &amp; taxes'!B32="","",VLOOKUP('Specification of wages &amp; taxes'!L32,'Specification of wages &amp; taxes'!$G$215:$I$220,3,FALSE))</f>
        <v/>
      </c>
      <c r="F27" s="37" t="str">
        <f>IF('Specification of wages &amp; taxes'!B32="","",ROUND('Specification of wages &amp; taxes'!AA32,0))</f>
        <v/>
      </c>
      <c r="G27" s="42" t="str">
        <f>IF('Specification of wages &amp; taxes'!B32="","",ROUND('Specification of wages &amp; taxes'!U32,0))</f>
        <v/>
      </c>
      <c r="H27" s="43" t="str">
        <f>IF('Specification of wages &amp; taxes'!B32="","",CONCATENATE(B27,";",C27,";",D27,";",E27,";",F27,";",G27))</f>
        <v/>
      </c>
    </row>
    <row r="28" spans="1:8" ht="12.75" customHeight="1" x14ac:dyDescent="0.25">
      <c r="A28" s="8"/>
      <c r="B28" s="34" t="str">
        <f>IF('Specification of wages &amp; taxes'!B33="","",'Specification of wages &amp; taxes'!$C$3)</f>
        <v/>
      </c>
      <c r="C28" s="37" t="str">
        <f>IF('Specification of wages &amp; taxes'!B33="","",CONCATENATE("01","-",VLOOKUP('Specification of wages &amp; taxes'!$E$2,'Specification of wages &amp; taxes'!$A$208:$L$219,12,FALSE),"-",Kurs!$A$1,))</f>
        <v/>
      </c>
      <c r="D28" s="37" t="str">
        <f>IF('Specification of wages &amp; taxes'!B33="","",CONCATENATE(VLOOKUP('Specification of wages &amp; taxes'!E33,'Specification of wages &amp; taxes'!$B$208:$L$238,11,FALSE),VLOOKUP('Specification of wages &amp; taxes'!F33,'Specification of wages &amp; taxes'!$B$208:$L$238,11,FALSE),RIGHT('Specification of wages &amp; taxes'!G33,2),IF('Specification of wages &amp; taxes'!H33&gt;0,IF('Specification of wages &amp; taxes'!H33&gt;999,'Specification of wages &amp; taxes'!H33,CONCATENATE("0",'Specification of wages &amp; taxes'!H33)),"0000")))</f>
        <v/>
      </c>
      <c r="E28" s="37" t="str">
        <f>IF('Specification of wages &amp; taxes'!B33="","",VLOOKUP('Specification of wages &amp; taxes'!L33,'Specification of wages &amp; taxes'!$G$215:$I$220,3,FALSE))</f>
        <v/>
      </c>
      <c r="F28" s="37" t="str">
        <f>IF('Specification of wages &amp; taxes'!B33="","",ROUND('Specification of wages &amp; taxes'!AA33,0))</f>
        <v/>
      </c>
      <c r="G28" s="42" t="str">
        <f>IF('Specification of wages &amp; taxes'!B33="","",ROUND('Specification of wages &amp; taxes'!U33,0))</f>
        <v/>
      </c>
      <c r="H28" s="43" t="str">
        <f>IF('Specification of wages &amp; taxes'!B33="","",CONCATENATE(B28,";",C28,";",D28,";",E28,";",F28,";",G28))</f>
        <v/>
      </c>
    </row>
    <row r="29" spans="1:8" ht="12.75" customHeight="1" x14ac:dyDescent="0.25">
      <c r="A29" s="8"/>
      <c r="B29" s="34" t="str">
        <f>IF('Specification of wages &amp; taxes'!B34="","",'Specification of wages &amp; taxes'!$C$3)</f>
        <v/>
      </c>
      <c r="C29" s="37" t="str">
        <f>IF('Specification of wages &amp; taxes'!B34="","",CONCATENATE("01","-",VLOOKUP('Specification of wages &amp; taxes'!$E$2,'Specification of wages &amp; taxes'!$A$208:$L$219,12,FALSE),"-",Kurs!$A$1,))</f>
        <v/>
      </c>
      <c r="D29" s="37" t="str">
        <f>IF('Specification of wages &amp; taxes'!B34="","",CONCATENATE(VLOOKUP('Specification of wages &amp; taxes'!E34,'Specification of wages &amp; taxes'!$B$208:$L$238,11,FALSE),VLOOKUP('Specification of wages &amp; taxes'!F34,'Specification of wages &amp; taxes'!$B$208:$L$238,11,FALSE),RIGHT('Specification of wages &amp; taxes'!G34,2),IF('Specification of wages &amp; taxes'!H34&gt;0,IF('Specification of wages &amp; taxes'!H34&gt;999,'Specification of wages &amp; taxes'!H34,CONCATENATE("0",'Specification of wages &amp; taxes'!H34)),"0000")))</f>
        <v/>
      </c>
      <c r="E29" s="37" t="str">
        <f>IF('Specification of wages &amp; taxes'!B34="","",VLOOKUP('Specification of wages &amp; taxes'!L34,'Specification of wages &amp; taxes'!$G$215:$I$220,3,FALSE))</f>
        <v/>
      </c>
      <c r="F29" s="37" t="str">
        <f>IF('Specification of wages &amp; taxes'!B34="","",ROUND('Specification of wages &amp; taxes'!AA34,0))</f>
        <v/>
      </c>
      <c r="G29" s="42" t="str">
        <f>IF('Specification of wages &amp; taxes'!B34="","",ROUND('Specification of wages &amp; taxes'!U34,0))</f>
        <v/>
      </c>
      <c r="H29" s="43" t="str">
        <f>IF('Specification of wages &amp; taxes'!B34="","",CONCATENATE(B29,";",C29,";",D29,";",E29,";",F29,";",G29))</f>
        <v/>
      </c>
    </row>
    <row r="30" spans="1:8" ht="12.75" customHeight="1" x14ac:dyDescent="0.25">
      <c r="A30" s="8"/>
      <c r="B30" s="34" t="str">
        <f>IF('Specification of wages &amp; taxes'!B35="","",'Specification of wages &amp; taxes'!$C$3)</f>
        <v/>
      </c>
      <c r="C30" s="37" t="str">
        <f>IF('Specification of wages &amp; taxes'!B35="","",CONCATENATE("01","-",VLOOKUP('Specification of wages &amp; taxes'!$E$2,'Specification of wages &amp; taxes'!$A$208:$L$219,12,FALSE),"-",Kurs!$A$1,))</f>
        <v/>
      </c>
      <c r="D30" s="37" t="str">
        <f>IF('Specification of wages &amp; taxes'!B35="","",CONCATENATE(VLOOKUP('Specification of wages &amp; taxes'!E35,'Specification of wages &amp; taxes'!$B$208:$L$238,11,FALSE),VLOOKUP('Specification of wages &amp; taxes'!F35,'Specification of wages &amp; taxes'!$B$208:$L$238,11,FALSE),RIGHT('Specification of wages &amp; taxes'!G35,2),IF('Specification of wages &amp; taxes'!H35&gt;0,IF('Specification of wages &amp; taxes'!H35&gt;999,'Specification of wages &amp; taxes'!H35,CONCATENATE("0",'Specification of wages &amp; taxes'!H35)),"0000")))</f>
        <v/>
      </c>
      <c r="E30" s="37" t="str">
        <f>IF('Specification of wages &amp; taxes'!B35="","",VLOOKUP('Specification of wages &amp; taxes'!L35,'Specification of wages &amp; taxes'!$G$215:$I$220,3,FALSE))</f>
        <v/>
      </c>
      <c r="F30" s="37" t="str">
        <f>IF('Specification of wages &amp; taxes'!B35="","",ROUND('Specification of wages &amp; taxes'!AA35,0))</f>
        <v/>
      </c>
      <c r="G30" s="42" t="str">
        <f>IF('Specification of wages &amp; taxes'!B35="","",ROUND('Specification of wages &amp; taxes'!U35,0))</f>
        <v/>
      </c>
      <c r="H30" s="43" t="str">
        <f>IF('Specification of wages &amp; taxes'!B35="","",CONCATENATE(B30,";",C30,";",D30,";",E30,";",F30,";",G30))</f>
        <v/>
      </c>
    </row>
    <row r="31" spans="1:8" ht="12.75" customHeight="1" x14ac:dyDescent="0.25">
      <c r="A31" s="8"/>
      <c r="B31" s="34" t="str">
        <f>IF('Specification of wages &amp; taxes'!B36="","",'Specification of wages &amp; taxes'!$C$3)</f>
        <v/>
      </c>
      <c r="C31" s="37" t="str">
        <f>IF('Specification of wages &amp; taxes'!B36="","",CONCATENATE("01","-",VLOOKUP('Specification of wages &amp; taxes'!$E$2,'Specification of wages &amp; taxes'!$A$208:$L$219,12,FALSE),"-",Kurs!$A$1,))</f>
        <v/>
      </c>
      <c r="D31" s="37" t="str">
        <f>IF('Specification of wages &amp; taxes'!B36="","",CONCATENATE(VLOOKUP('Specification of wages &amp; taxes'!E36,'Specification of wages &amp; taxes'!$B$208:$L$238,11,FALSE),VLOOKUP('Specification of wages &amp; taxes'!F36,'Specification of wages &amp; taxes'!$B$208:$L$238,11,FALSE),RIGHT('Specification of wages &amp; taxes'!G36,2),IF('Specification of wages &amp; taxes'!H36&gt;0,IF('Specification of wages &amp; taxes'!H36&gt;999,'Specification of wages &amp; taxes'!H36,CONCATENATE("0",'Specification of wages &amp; taxes'!H36)),"0000")))</f>
        <v/>
      </c>
      <c r="E31" s="37" t="str">
        <f>IF('Specification of wages &amp; taxes'!B36="","",VLOOKUP('Specification of wages &amp; taxes'!L36,'Specification of wages &amp; taxes'!$G$215:$I$220,3,FALSE))</f>
        <v/>
      </c>
      <c r="F31" s="37" t="str">
        <f>IF('Specification of wages &amp; taxes'!B36="","",ROUND('Specification of wages &amp; taxes'!AA36,0))</f>
        <v/>
      </c>
      <c r="G31" s="42" t="str">
        <f>IF('Specification of wages &amp; taxes'!B36="","",ROUND('Specification of wages &amp; taxes'!U36,0))</f>
        <v/>
      </c>
      <c r="H31" s="43" t="str">
        <f>IF('Specification of wages &amp; taxes'!B36="","",CONCATENATE(B31,";",C31,";",D31,";",E31,";",F31,";",G31))</f>
        <v/>
      </c>
    </row>
    <row r="32" spans="1:8" ht="12.75" customHeight="1" x14ac:dyDescent="0.25">
      <c r="A32" s="8"/>
      <c r="B32" s="34" t="str">
        <f>IF('Specification of wages &amp; taxes'!B37="","",'Specification of wages &amp; taxes'!$C$3)</f>
        <v/>
      </c>
      <c r="C32" s="37" t="str">
        <f>IF('Specification of wages &amp; taxes'!B37="","",CONCATENATE("01","-",VLOOKUP('Specification of wages &amp; taxes'!$E$2,'Specification of wages &amp; taxes'!$A$208:$L$219,12,FALSE),"-",Kurs!$A$1,))</f>
        <v/>
      </c>
      <c r="D32" s="37" t="str">
        <f>IF('Specification of wages &amp; taxes'!B37="","",CONCATENATE(VLOOKUP('Specification of wages &amp; taxes'!E37,'Specification of wages &amp; taxes'!$B$208:$L$238,11,FALSE),VLOOKUP('Specification of wages &amp; taxes'!F37,'Specification of wages &amp; taxes'!$B$208:$L$238,11,FALSE),RIGHT('Specification of wages &amp; taxes'!G37,2),IF('Specification of wages &amp; taxes'!H37&gt;0,IF('Specification of wages &amp; taxes'!H37&gt;999,'Specification of wages &amp; taxes'!H37,CONCATENATE("0",'Specification of wages &amp; taxes'!H37)),"0000")))</f>
        <v/>
      </c>
      <c r="E32" s="37" t="str">
        <f>IF('Specification of wages &amp; taxes'!B37="","",VLOOKUP('Specification of wages &amp; taxes'!L37,'Specification of wages &amp; taxes'!$G$215:$I$220,3,FALSE))</f>
        <v/>
      </c>
      <c r="F32" s="37" t="str">
        <f>IF('Specification of wages &amp; taxes'!B37="","",ROUND('Specification of wages &amp; taxes'!AA37,0))</f>
        <v/>
      </c>
      <c r="G32" s="42" t="str">
        <f>IF('Specification of wages &amp; taxes'!B37="","",ROUND('Specification of wages &amp; taxes'!U37,0))</f>
        <v/>
      </c>
      <c r="H32" s="43" t="str">
        <f>IF('Specification of wages &amp; taxes'!B37="","",CONCATENATE(B32,";",C32,";",D32,";",E32,";",F32,";",G32))</f>
        <v/>
      </c>
    </row>
    <row r="33" spans="1:8" ht="12.75" customHeight="1" x14ac:dyDescent="0.25">
      <c r="A33" s="8"/>
      <c r="B33" s="34" t="str">
        <f>IF('Specification of wages &amp; taxes'!B38="","",'Specification of wages &amp; taxes'!$C$3)</f>
        <v/>
      </c>
      <c r="C33" s="37" t="str">
        <f>IF('Specification of wages &amp; taxes'!B38="","",CONCATENATE("01","-",VLOOKUP('Specification of wages &amp; taxes'!$E$2,'Specification of wages &amp; taxes'!$A$208:$L$219,12,FALSE),"-",Kurs!$A$1,))</f>
        <v/>
      </c>
      <c r="D33" s="37" t="str">
        <f>IF('Specification of wages &amp; taxes'!B38="","",CONCATENATE(VLOOKUP('Specification of wages &amp; taxes'!E38,'Specification of wages &amp; taxes'!$B$208:$L$238,11,FALSE),VLOOKUP('Specification of wages &amp; taxes'!F38,'Specification of wages &amp; taxes'!$B$208:$L$238,11,FALSE),RIGHT('Specification of wages &amp; taxes'!G38,2),IF('Specification of wages &amp; taxes'!H38&gt;0,IF('Specification of wages &amp; taxes'!H38&gt;999,'Specification of wages &amp; taxes'!H38,CONCATENATE("0",'Specification of wages &amp; taxes'!H38)),"0000")))</f>
        <v/>
      </c>
      <c r="E33" s="37" t="str">
        <f>IF('Specification of wages &amp; taxes'!B38="","",VLOOKUP('Specification of wages &amp; taxes'!L38,'Specification of wages &amp; taxes'!$G$215:$I$220,3,FALSE))</f>
        <v/>
      </c>
      <c r="F33" s="37" t="str">
        <f>IF('Specification of wages &amp; taxes'!B38="","",ROUND('Specification of wages &amp; taxes'!AA38,0))</f>
        <v/>
      </c>
      <c r="G33" s="42" t="str">
        <f>IF('Specification of wages &amp; taxes'!B38="","",ROUND('Specification of wages &amp; taxes'!U38,0))</f>
        <v/>
      </c>
      <c r="H33" s="43" t="str">
        <f>IF('Specification of wages &amp; taxes'!B38="","",CONCATENATE(B33,";",C33,";",D33,";",E33,";",F33,";",G33))</f>
        <v/>
      </c>
    </row>
    <row r="34" spans="1:8" ht="12.75" customHeight="1" x14ac:dyDescent="0.25">
      <c r="A34" s="8"/>
      <c r="B34" s="34" t="str">
        <f>IF('Specification of wages &amp; taxes'!B39="","",'Specification of wages &amp; taxes'!$C$3)</f>
        <v/>
      </c>
      <c r="C34" s="37" t="str">
        <f>IF('Specification of wages &amp; taxes'!B39="","",CONCATENATE("01","-",VLOOKUP('Specification of wages &amp; taxes'!$E$2,'Specification of wages &amp; taxes'!$A$208:$L$219,12,FALSE),"-",Kurs!$A$1,))</f>
        <v/>
      </c>
      <c r="D34" s="37" t="str">
        <f>IF('Specification of wages &amp; taxes'!B39="","",CONCATENATE(VLOOKUP('Specification of wages &amp; taxes'!E39,'Specification of wages &amp; taxes'!$B$208:$L$238,11,FALSE),VLOOKUP('Specification of wages &amp; taxes'!F39,'Specification of wages &amp; taxes'!$B$208:$L$238,11,FALSE),RIGHT('Specification of wages &amp; taxes'!G39,2),IF('Specification of wages &amp; taxes'!H39&gt;0,IF('Specification of wages &amp; taxes'!H39&gt;999,'Specification of wages &amp; taxes'!H39,CONCATENATE("0",'Specification of wages &amp; taxes'!H39)),"0000")))</f>
        <v/>
      </c>
      <c r="E34" s="37" t="str">
        <f>IF('Specification of wages &amp; taxes'!B39="","",VLOOKUP('Specification of wages &amp; taxes'!L39,'Specification of wages &amp; taxes'!$G$215:$I$220,3,FALSE))</f>
        <v/>
      </c>
      <c r="F34" s="37" t="str">
        <f>IF('Specification of wages &amp; taxes'!B39="","",ROUND('Specification of wages &amp; taxes'!AA39,0))</f>
        <v/>
      </c>
      <c r="G34" s="42" t="str">
        <f>IF('Specification of wages &amp; taxes'!B39="","",ROUND('Specification of wages &amp; taxes'!U39,0))</f>
        <v/>
      </c>
      <c r="H34" s="43" t="str">
        <f>IF('Specification of wages &amp; taxes'!B39="","",CONCATENATE(B34,";",C34,";",D34,";",E34,";",F34,";",G34))</f>
        <v/>
      </c>
    </row>
    <row r="35" spans="1:8" ht="12.75" customHeight="1" x14ac:dyDescent="0.25">
      <c r="A35" s="8"/>
      <c r="B35" s="34" t="str">
        <f>IF('Specification of wages &amp; taxes'!B40="","",'Specification of wages &amp; taxes'!$C$3)</f>
        <v/>
      </c>
      <c r="C35" s="37" t="str">
        <f>IF('Specification of wages &amp; taxes'!B40="","",CONCATENATE("01","-",VLOOKUP('Specification of wages &amp; taxes'!$E$2,'Specification of wages &amp; taxes'!$A$208:$L$219,12,FALSE),"-",Kurs!$A$1,))</f>
        <v/>
      </c>
      <c r="D35" s="37" t="str">
        <f>IF('Specification of wages &amp; taxes'!B40="","",CONCATENATE(VLOOKUP('Specification of wages &amp; taxes'!E40,'Specification of wages &amp; taxes'!$B$208:$L$238,11,FALSE),VLOOKUP('Specification of wages &amp; taxes'!F40,'Specification of wages &amp; taxes'!$B$208:$L$238,11,FALSE),RIGHT('Specification of wages &amp; taxes'!G40,2),IF('Specification of wages &amp; taxes'!H40&gt;0,IF('Specification of wages &amp; taxes'!H40&gt;999,'Specification of wages &amp; taxes'!H40,CONCATENATE("0",'Specification of wages &amp; taxes'!H40)),"0000")))</f>
        <v/>
      </c>
      <c r="E35" s="37" t="str">
        <f>IF('Specification of wages &amp; taxes'!B40="","",VLOOKUP('Specification of wages &amp; taxes'!L40,'Specification of wages &amp; taxes'!$G$215:$I$220,3,FALSE))</f>
        <v/>
      </c>
      <c r="F35" s="37" t="str">
        <f>IF('Specification of wages &amp; taxes'!B40="","",ROUND('Specification of wages &amp; taxes'!AA40,0))</f>
        <v/>
      </c>
      <c r="G35" s="42" t="str">
        <f>IF('Specification of wages &amp; taxes'!B40="","",ROUND('Specification of wages &amp; taxes'!U40,0))</f>
        <v/>
      </c>
      <c r="H35" s="43" t="str">
        <f>IF('Specification of wages &amp; taxes'!B40="","",CONCATENATE(B35,";",C35,";",D35,";",E35,";",F35,";",G35))</f>
        <v/>
      </c>
    </row>
    <row r="36" spans="1:8" ht="12.75" customHeight="1" x14ac:dyDescent="0.25">
      <c r="A36" s="8"/>
      <c r="B36" s="34" t="str">
        <f>IF('Specification of wages &amp; taxes'!B41="","",'Specification of wages &amp; taxes'!$C$3)</f>
        <v/>
      </c>
      <c r="C36" s="37" t="str">
        <f>IF('Specification of wages &amp; taxes'!B41="","",CONCATENATE("01","-",VLOOKUP('Specification of wages &amp; taxes'!$E$2,'Specification of wages &amp; taxes'!$A$208:$L$219,12,FALSE),"-",Kurs!$A$1,))</f>
        <v/>
      </c>
      <c r="D36" s="37" t="str">
        <f>IF('Specification of wages &amp; taxes'!B41="","",CONCATENATE(VLOOKUP('Specification of wages &amp; taxes'!E41,'Specification of wages &amp; taxes'!$B$208:$L$238,11,FALSE),VLOOKUP('Specification of wages &amp; taxes'!F41,'Specification of wages &amp; taxes'!$B$208:$L$238,11,FALSE),RIGHT('Specification of wages &amp; taxes'!G41,2),IF('Specification of wages &amp; taxes'!H41&gt;0,IF('Specification of wages &amp; taxes'!H41&gt;999,'Specification of wages &amp; taxes'!H41,CONCATENATE("0",'Specification of wages &amp; taxes'!H41)),"0000")))</f>
        <v/>
      </c>
      <c r="E36" s="37" t="str">
        <f>IF('Specification of wages &amp; taxes'!B41="","",VLOOKUP('Specification of wages &amp; taxes'!L41,'Specification of wages &amp; taxes'!$G$215:$I$220,3,FALSE))</f>
        <v/>
      </c>
      <c r="F36" s="37" t="str">
        <f>IF('Specification of wages &amp; taxes'!B41="","",ROUND('Specification of wages &amp; taxes'!AA41,0))</f>
        <v/>
      </c>
      <c r="G36" s="42" t="str">
        <f>IF('Specification of wages &amp; taxes'!B41="","",ROUND('Specification of wages &amp; taxes'!U41,0))</f>
        <v/>
      </c>
      <c r="H36" s="43" t="str">
        <f>IF('Specification of wages &amp; taxes'!B41="","",CONCATENATE(B36,";",C36,";",D36,";",E36,";",F36,";",G36))</f>
        <v/>
      </c>
    </row>
    <row r="37" spans="1:8" ht="12.75" customHeight="1" x14ac:dyDescent="0.25">
      <c r="A37" s="8"/>
      <c r="B37" s="34" t="str">
        <f>IF('Specification of wages &amp; taxes'!B42="","",'Specification of wages &amp; taxes'!$C$3)</f>
        <v/>
      </c>
      <c r="C37" s="37" t="str">
        <f>IF('Specification of wages &amp; taxes'!B42="","",CONCATENATE("01","-",VLOOKUP('Specification of wages &amp; taxes'!$E$2,'Specification of wages &amp; taxes'!$A$208:$L$219,12,FALSE),"-",Kurs!$A$1,))</f>
        <v/>
      </c>
      <c r="D37" s="37" t="str">
        <f>IF('Specification of wages &amp; taxes'!B42="","",CONCATENATE(VLOOKUP('Specification of wages &amp; taxes'!E42,'Specification of wages &amp; taxes'!$B$208:$L$238,11,FALSE),VLOOKUP('Specification of wages &amp; taxes'!F42,'Specification of wages &amp; taxes'!$B$208:$L$238,11,FALSE),RIGHT('Specification of wages &amp; taxes'!G42,2),IF('Specification of wages &amp; taxes'!H42&gt;0,IF('Specification of wages &amp; taxes'!H42&gt;999,'Specification of wages &amp; taxes'!H42,CONCATENATE("0",'Specification of wages &amp; taxes'!H42)),"0000")))</f>
        <v/>
      </c>
      <c r="E37" s="37" t="str">
        <f>IF('Specification of wages &amp; taxes'!B42="","",VLOOKUP('Specification of wages &amp; taxes'!L42,'Specification of wages &amp; taxes'!$G$215:$I$220,3,FALSE))</f>
        <v/>
      </c>
      <c r="F37" s="37" t="str">
        <f>IF('Specification of wages &amp; taxes'!B42="","",ROUND('Specification of wages &amp; taxes'!AA42,0))</f>
        <v/>
      </c>
      <c r="G37" s="42" t="str">
        <f>IF('Specification of wages &amp; taxes'!B42="","",ROUND('Specification of wages &amp; taxes'!U42,0))</f>
        <v/>
      </c>
      <c r="H37" s="43" t="str">
        <f>IF('Specification of wages &amp; taxes'!B42="","",CONCATENATE(B37,";",C37,";",D37,";",E37,";",F37,";",G37))</f>
        <v/>
      </c>
    </row>
    <row r="38" spans="1:8" ht="12.75" customHeight="1" x14ac:dyDescent="0.25">
      <c r="A38" s="8"/>
      <c r="B38" s="34" t="str">
        <f>IF('Specification of wages &amp; taxes'!B43="","",'Specification of wages &amp; taxes'!$C$3)</f>
        <v/>
      </c>
      <c r="C38" s="37" t="str">
        <f>IF('Specification of wages &amp; taxes'!B43="","",CONCATENATE("01","-",VLOOKUP('Specification of wages &amp; taxes'!$E$2,'Specification of wages &amp; taxes'!$A$208:$L$219,12,FALSE),"-",Kurs!$A$1,))</f>
        <v/>
      </c>
      <c r="D38" s="37" t="str">
        <f>IF('Specification of wages &amp; taxes'!B43="","",CONCATENATE(VLOOKUP('Specification of wages &amp; taxes'!E43,'Specification of wages &amp; taxes'!$B$208:$L$238,11,FALSE),VLOOKUP('Specification of wages &amp; taxes'!F43,'Specification of wages &amp; taxes'!$B$208:$L$238,11,FALSE),RIGHT('Specification of wages &amp; taxes'!G43,2),IF('Specification of wages &amp; taxes'!H43&gt;0,IF('Specification of wages &amp; taxes'!H43&gt;999,'Specification of wages &amp; taxes'!H43,CONCATENATE("0",'Specification of wages &amp; taxes'!H43)),"0000")))</f>
        <v/>
      </c>
      <c r="E38" s="37" t="str">
        <f>IF('Specification of wages &amp; taxes'!B43="","",VLOOKUP('Specification of wages &amp; taxes'!L43,'Specification of wages &amp; taxes'!$G$215:$I$220,3,FALSE))</f>
        <v/>
      </c>
      <c r="F38" s="37" t="str">
        <f>IF('Specification of wages &amp; taxes'!B43="","",ROUND('Specification of wages &amp; taxes'!AA43,0))</f>
        <v/>
      </c>
      <c r="G38" s="42" t="str">
        <f>IF('Specification of wages &amp; taxes'!B43="","",ROUND('Specification of wages &amp; taxes'!U43,0))</f>
        <v/>
      </c>
      <c r="H38" s="43" t="str">
        <f>IF('Specification of wages &amp; taxes'!B43="","",CONCATENATE(B38,";",C38,";",D38,";",E38,";",F38,";",G38))</f>
        <v/>
      </c>
    </row>
    <row r="39" spans="1:8" ht="12.75" customHeight="1" x14ac:dyDescent="0.25">
      <c r="A39" s="8"/>
      <c r="B39" s="34" t="str">
        <f>IF('Specification of wages &amp; taxes'!B44="","",'Specification of wages &amp; taxes'!$C$3)</f>
        <v/>
      </c>
      <c r="C39" s="37" t="str">
        <f>IF('Specification of wages &amp; taxes'!B44="","",CONCATENATE("01","-",VLOOKUP('Specification of wages &amp; taxes'!$E$2,'Specification of wages &amp; taxes'!$A$208:$L$219,12,FALSE),"-",Kurs!$A$1,))</f>
        <v/>
      </c>
      <c r="D39" s="37" t="str">
        <f>IF('Specification of wages &amp; taxes'!B44="","",CONCATENATE(VLOOKUP('Specification of wages &amp; taxes'!E44,'Specification of wages &amp; taxes'!$B$208:$L$238,11,FALSE),VLOOKUP('Specification of wages &amp; taxes'!F44,'Specification of wages &amp; taxes'!$B$208:$L$238,11,FALSE),RIGHT('Specification of wages &amp; taxes'!G44,2),IF('Specification of wages &amp; taxes'!H44&gt;0,IF('Specification of wages &amp; taxes'!H44&gt;999,'Specification of wages &amp; taxes'!H44,CONCATENATE("0",'Specification of wages &amp; taxes'!H44)),"0000")))</f>
        <v/>
      </c>
      <c r="E39" s="37" t="str">
        <f>IF('Specification of wages &amp; taxes'!B44="","",VLOOKUP('Specification of wages &amp; taxes'!L44,'Specification of wages &amp; taxes'!$G$215:$I$220,3,FALSE))</f>
        <v/>
      </c>
      <c r="F39" s="37" t="str">
        <f>IF('Specification of wages &amp; taxes'!B44="","",ROUND('Specification of wages &amp; taxes'!AA44,0))</f>
        <v/>
      </c>
      <c r="G39" s="42" t="str">
        <f>IF('Specification of wages &amp; taxes'!B44="","",ROUND('Specification of wages &amp; taxes'!U44,0))</f>
        <v/>
      </c>
      <c r="H39" s="43" t="str">
        <f>IF('Specification of wages &amp; taxes'!B44="","",CONCATENATE(B39,";",C39,";",D39,";",E39,";",F39,";",G39))</f>
        <v/>
      </c>
    </row>
    <row r="40" spans="1:8" ht="12.75" customHeight="1" x14ac:dyDescent="0.25">
      <c r="A40" s="8"/>
      <c r="B40" s="34" t="str">
        <f>IF('Specification of wages &amp; taxes'!B45="","",'Specification of wages &amp; taxes'!$C$3)</f>
        <v/>
      </c>
      <c r="C40" s="37" t="str">
        <f>IF('Specification of wages &amp; taxes'!B45="","",CONCATENATE("01","-",VLOOKUP('Specification of wages &amp; taxes'!$E$2,'Specification of wages &amp; taxes'!$A$208:$L$219,12,FALSE),"-",Kurs!$A$1,))</f>
        <v/>
      </c>
      <c r="D40" s="37" t="str">
        <f>IF('Specification of wages &amp; taxes'!B45="","",CONCATENATE(VLOOKUP('Specification of wages &amp; taxes'!E45,'Specification of wages &amp; taxes'!$B$208:$L$238,11,FALSE),VLOOKUP('Specification of wages &amp; taxes'!F45,'Specification of wages &amp; taxes'!$B$208:$L$238,11,FALSE),RIGHT('Specification of wages &amp; taxes'!G45,2),IF('Specification of wages &amp; taxes'!H45&gt;0,IF('Specification of wages &amp; taxes'!H45&gt;999,'Specification of wages &amp; taxes'!H45,CONCATENATE("0",'Specification of wages &amp; taxes'!H45)),"0000")))</f>
        <v/>
      </c>
      <c r="E40" s="37" t="str">
        <f>IF('Specification of wages &amp; taxes'!B45="","",VLOOKUP('Specification of wages &amp; taxes'!L45,'Specification of wages &amp; taxes'!$G$215:$I$220,3,FALSE))</f>
        <v/>
      </c>
      <c r="F40" s="37" t="str">
        <f>IF('Specification of wages &amp; taxes'!B45="","",ROUND('Specification of wages &amp; taxes'!AA45,0))</f>
        <v/>
      </c>
      <c r="G40" s="42" t="str">
        <f>IF('Specification of wages &amp; taxes'!B45="","",ROUND('Specification of wages &amp; taxes'!U45,0))</f>
        <v/>
      </c>
      <c r="H40" s="43" t="str">
        <f>IF('Specification of wages &amp; taxes'!B45="","",CONCATENATE(B40,";",C40,";",D40,";",E40,";",F40,";",G40))</f>
        <v/>
      </c>
    </row>
    <row r="41" spans="1:8" ht="12.75" customHeight="1" x14ac:dyDescent="0.25">
      <c r="A41" s="8"/>
      <c r="B41" s="34" t="str">
        <f>IF('Specification of wages &amp; taxes'!B46="","",'Specification of wages &amp; taxes'!$C$3)</f>
        <v/>
      </c>
      <c r="C41" s="37" t="str">
        <f>IF('Specification of wages &amp; taxes'!B46="","",CONCATENATE("01","-",VLOOKUP('Specification of wages &amp; taxes'!$E$2,'Specification of wages &amp; taxes'!$A$208:$L$219,12,FALSE),"-",Kurs!$A$1,))</f>
        <v/>
      </c>
      <c r="D41" s="37" t="str">
        <f>IF('Specification of wages &amp; taxes'!B46="","",CONCATENATE(VLOOKUP('Specification of wages &amp; taxes'!E46,'Specification of wages &amp; taxes'!$B$208:$L$238,11,FALSE),VLOOKUP('Specification of wages &amp; taxes'!F46,'Specification of wages &amp; taxes'!$B$208:$L$238,11,FALSE),RIGHT('Specification of wages &amp; taxes'!G46,2),IF('Specification of wages &amp; taxes'!H46&gt;0,IF('Specification of wages &amp; taxes'!H46&gt;999,'Specification of wages &amp; taxes'!H46,CONCATENATE("0",'Specification of wages &amp; taxes'!H46)),"0000")))</f>
        <v/>
      </c>
      <c r="E41" s="37" t="str">
        <f>IF('Specification of wages &amp; taxes'!B46="","",VLOOKUP('Specification of wages &amp; taxes'!L46,'Specification of wages &amp; taxes'!$G$215:$I$220,3,FALSE))</f>
        <v/>
      </c>
      <c r="F41" s="37" t="str">
        <f>IF('Specification of wages &amp; taxes'!B46="","",ROUND('Specification of wages &amp; taxes'!AA46,0))</f>
        <v/>
      </c>
      <c r="G41" s="42" t="str">
        <f>IF('Specification of wages &amp; taxes'!B46="","",ROUND('Specification of wages &amp; taxes'!U46,0))</f>
        <v/>
      </c>
      <c r="H41" s="43" t="str">
        <f>IF('Specification of wages &amp; taxes'!B46="","",CONCATENATE(B41,";",C41,";",D41,";",E41,";",F41,";",G41))</f>
        <v/>
      </c>
    </row>
    <row r="42" spans="1:8" ht="12.75" customHeight="1" x14ac:dyDescent="0.25">
      <c r="A42" s="8"/>
      <c r="B42" s="34" t="str">
        <f>IF('Specification of wages &amp; taxes'!B47="","",'Specification of wages &amp; taxes'!$C$3)</f>
        <v/>
      </c>
      <c r="C42" s="37" t="str">
        <f>IF('Specification of wages &amp; taxes'!B47="","",CONCATENATE("01","-",VLOOKUP('Specification of wages &amp; taxes'!$E$2,'Specification of wages &amp; taxes'!$A$208:$L$219,12,FALSE),"-",Kurs!$A$1,))</f>
        <v/>
      </c>
      <c r="D42" s="37" t="str">
        <f>IF('Specification of wages &amp; taxes'!B47="","",CONCATENATE(VLOOKUP('Specification of wages &amp; taxes'!E47,'Specification of wages &amp; taxes'!$B$208:$L$238,11,FALSE),VLOOKUP('Specification of wages &amp; taxes'!F47,'Specification of wages &amp; taxes'!$B$208:$L$238,11,FALSE),RIGHT('Specification of wages &amp; taxes'!G47,2),IF('Specification of wages &amp; taxes'!H47&gt;0,IF('Specification of wages &amp; taxes'!H47&gt;999,'Specification of wages &amp; taxes'!H47,CONCATENATE("0",'Specification of wages &amp; taxes'!H47)),"0000")))</f>
        <v/>
      </c>
      <c r="E42" s="37" t="str">
        <f>IF('Specification of wages &amp; taxes'!B47="","",VLOOKUP('Specification of wages &amp; taxes'!L47,'Specification of wages &amp; taxes'!$G$215:$I$220,3,FALSE))</f>
        <v/>
      </c>
      <c r="F42" s="37" t="str">
        <f>IF('Specification of wages &amp; taxes'!B47="","",ROUND('Specification of wages &amp; taxes'!AA47,0))</f>
        <v/>
      </c>
      <c r="G42" s="42" t="str">
        <f>IF('Specification of wages &amp; taxes'!B47="","",ROUND('Specification of wages &amp; taxes'!U47,0))</f>
        <v/>
      </c>
      <c r="H42" s="43" t="str">
        <f>IF('Specification of wages &amp; taxes'!B47="","",CONCATENATE(B42,";",C42,";",D42,";",E42,";",F42,";",G42))</f>
        <v/>
      </c>
    </row>
    <row r="43" spans="1:8" ht="12.75" customHeight="1" x14ac:dyDescent="0.25">
      <c r="A43" s="8"/>
      <c r="B43" s="34" t="str">
        <f>IF('Specification of wages &amp; taxes'!B48="","",'Specification of wages &amp; taxes'!$C$3)</f>
        <v/>
      </c>
      <c r="C43" s="37" t="str">
        <f>IF('Specification of wages &amp; taxes'!B48="","",CONCATENATE("01","-",VLOOKUP('Specification of wages &amp; taxes'!$E$2,'Specification of wages &amp; taxes'!$A$208:$L$219,12,FALSE),"-",Kurs!$A$1,))</f>
        <v/>
      </c>
      <c r="D43" s="37" t="str">
        <f>IF('Specification of wages &amp; taxes'!B48="","",CONCATENATE(VLOOKUP('Specification of wages &amp; taxes'!E48,'Specification of wages &amp; taxes'!$B$208:$L$238,11,FALSE),VLOOKUP('Specification of wages &amp; taxes'!F48,'Specification of wages &amp; taxes'!$B$208:$L$238,11,FALSE),RIGHT('Specification of wages &amp; taxes'!G48,2),IF('Specification of wages &amp; taxes'!H48&gt;0,IF('Specification of wages &amp; taxes'!H48&gt;999,'Specification of wages &amp; taxes'!H48,CONCATENATE("0",'Specification of wages &amp; taxes'!H48)),"0000")))</f>
        <v/>
      </c>
      <c r="E43" s="37" t="str">
        <f>IF('Specification of wages &amp; taxes'!B48="","",VLOOKUP('Specification of wages &amp; taxes'!L48,'Specification of wages &amp; taxes'!$G$215:$I$220,3,FALSE))</f>
        <v/>
      </c>
      <c r="F43" s="37" t="str">
        <f>IF('Specification of wages &amp; taxes'!B48="","",ROUND('Specification of wages &amp; taxes'!AA48,0))</f>
        <v/>
      </c>
      <c r="G43" s="42" t="str">
        <f>IF('Specification of wages &amp; taxes'!B48="","",ROUND('Specification of wages &amp; taxes'!U48,0))</f>
        <v/>
      </c>
      <c r="H43" s="43" t="str">
        <f>IF('Specification of wages &amp; taxes'!B48="","",CONCATENATE(B43,";",C43,";",D43,";",E43,";",F43,";",G43))</f>
        <v/>
      </c>
    </row>
    <row r="44" spans="1:8" ht="12.75" customHeight="1" x14ac:dyDescent="0.25">
      <c r="A44" s="8"/>
      <c r="B44" s="34" t="str">
        <f>IF('Specification of wages &amp; taxes'!B49="","",'Specification of wages &amp; taxes'!$C$3)</f>
        <v/>
      </c>
      <c r="C44" s="37" t="str">
        <f>IF('Specification of wages &amp; taxes'!B49="","",CONCATENATE("01","-",VLOOKUP('Specification of wages &amp; taxes'!$E$2,'Specification of wages &amp; taxes'!$A$208:$L$219,12,FALSE),"-",Kurs!$A$1,))</f>
        <v/>
      </c>
      <c r="D44" s="37" t="str">
        <f>IF('Specification of wages &amp; taxes'!B49="","",CONCATENATE(VLOOKUP('Specification of wages &amp; taxes'!E49,'Specification of wages &amp; taxes'!$B$208:$L$238,11,FALSE),VLOOKUP('Specification of wages &amp; taxes'!F49,'Specification of wages &amp; taxes'!$B$208:$L$238,11,FALSE),RIGHT('Specification of wages &amp; taxes'!G49,2),IF('Specification of wages &amp; taxes'!H49&gt;0,IF('Specification of wages &amp; taxes'!H49&gt;999,'Specification of wages &amp; taxes'!H49,CONCATENATE("0",'Specification of wages &amp; taxes'!H49)),"0000")))</f>
        <v/>
      </c>
      <c r="E44" s="37" t="str">
        <f>IF('Specification of wages &amp; taxes'!B49="","",VLOOKUP('Specification of wages &amp; taxes'!L49,'Specification of wages &amp; taxes'!$G$215:$I$220,3,FALSE))</f>
        <v/>
      </c>
      <c r="F44" s="37" t="str">
        <f>IF('Specification of wages &amp; taxes'!B49="","",ROUND('Specification of wages &amp; taxes'!AA49,0))</f>
        <v/>
      </c>
      <c r="G44" s="42" t="str">
        <f>IF('Specification of wages &amp; taxes'!B49="","",ROUND('Specification of wages &amp; taxes'!U49,0))</f>
        <v/>
      </c>
      <c r="H44" s="43" t="str">
        <f>IF('Specification of wages &amp; taxes'!B49="","",CONCATENATE(B44,";",C44,";",D44,";",E44,";",F44,";",G44))</f>
        <v/>
      </c>
    </row>
    <row r="45" spans="1:8" ht="12.75" customHeight="1" x14ac:dyDescent="0.25">
      <c r="A45" s="8"/>
      <c r="B45" s="34" t="str">
        <f>IF('Specification of wages &amp; taxes'!B50="","",'Specification of wages &amp; taxes'!$C$3)</f>
        <v/>
      </c>
      <c r="C45" s="37" t="str">
        <f>IF('Specification of wages &amp; taxes'!B50="","",CONCATENATE("01","-",VLOOKUP('Specification of wages &amp; taxes'!$E$2,'Specification of wages &amp; taxes'!$A$208:$L$219,12,FALSE),"-",Kurs!$A$1,))</f>
        <v/>
      </c>
      <c r="D45" s="37" t="str">
        <f>IF('Specification of wages &amp; taxes'!B50="","",CONCATENATE(VLOOKUP('Specification of wages &amp; taxes'!E50,'Specification of wages &amp; taxes'!$B$208:$L$238,11,FALSE),VLOOKUP('Specification of wages &amp; taxes'!F50,'Specification of wages &amp; taxes'!$B$208:$L$238,11,FALSE),RIGHT('Specification of wages &amp; taxes'!G50,2),IF('Specification of wages &amp; taxes'!H50&gt;0,IF('Specification of wages &amp; taxes'!H50&gt;999,'Specification of wages &amp; taxes'!H50,CONCATENATE("0",'Specification of wages &amp; taxes'!H50)),"0000")))</f>
        <v/>
      </c>
      <c r="E45" s="37" t="str">
        <f>IF('Specification of wages &amp; taxes'!B50="","",VLOOKUP('Specification of wages &amp; taxes'!L50,'Specification of wages &amp; taxes'!$G$215:$I$220,3,FALSE))</f>
        <v/>
      </c>
      <c r="F45" s="37" t="str">
        <f>IF('Specification of wages &amp; taxes'!B50="","",ROUND('Specification of wages &amp; taxes'!AA50,0))</f>
        <v/>
      </c>
      <c r="G45" s="42" t="str">
        <f>IF('Specification of wages &amp; taxes'!B50="","",ROUND('Specification of wages &amp; taxes'!U50,0))</f>
        <v/>
      </c>
      <c r="H45" s="43" t="str">
        <f>IF('Specification of wages &amp; taxes'!B50="","",CONCATENATE(B45,";",C45,";",D45,";",E45,";",F45,";",G45))</f>
        <v/>
      </c>
    </row>
    <row r="46" spans="1:8" ht="12.75" customHeight="1" x14ac:dyDescent="0.25">
      <c r="A46" s="8"/>
      <c r="B46" s="34" t="str">
        <f>IF('Specification of wages &amp; taxes'!B51="","",'Specification of wages &amp; taxes'!$C$3)</f>
        <v/>
      </c>
      <c r="C46" s="37" t="str">
        <f>IF('Specification of wages &amp; taxes'!B51="","",CONCATENATE("01","-",VLOOKUP('Specification of wages &amp; taxes'!$E$2,'Specification of wages &amp; taxes'!$A$208:$L$219,12,FALSE),"-",Kurs!$A$1,))</f>
        <v/>
      </c>
      <c r="D46" s="37" t="str">
        <f>IF('Specification of wages &amp; taxes'!B51="","",CONCATENATE(VLOOKUP('Specification of wages &amp; taxes'!E51,'Specification of wages &amp; taxes'!$B$208:$L$238,11,FALSE),VLOOKUP('Specification of wages &amp; taxes'!F51,'Specification of wages &amp; taxes'!$B$208:$L$238,11,FALSE),RIGHT('Specification of wages &amp; taxes'!G51,2),IF('Specification of wages &amp; taxes'!H51&gt;0,IF('Specification of wages &amp; taxes'!H51&gt;999,'Specification of wages &amp; taxes'!H51,CONCATENATE("0",'Specification of wages &amp; taxes'!H51)),"0000")))</f>
        <v/>
      </c>
      <c r="E46" s="37" t="str">
        <f>IF('Specification of wages &amp; taxes'!B51="","",VLOOKUP('Specification of wages &amp; taxes'!L51,'Specification of wages &amp; taxes'!$G$215:$I$220,3,FALSE))</f>
        <v/>
      </c>
      <c r="F46" s="37" t="str">
        <f>IF('Specification of wages &amp; taxes'!B51="","",ROUND('Specification of wages &amp; taxes'!AA51,0))</f>
        <v/>
      </c>
      <c r="G46" s="42" t="str">
        <f>IF('Specification of wages &amp; taxes'!B51="","",ROUND('Specification of wages &amp; taxes'!U51,0))</f>
        <v/>
      </c>
      <c r="H46" s="43" t="str">
        <f>IF('Specification of wages &amp; taxes'!B51="","",CONCATENATE(B46,";",C46,";",D46,";",E46,";",F46,";",G46))</f>
        <v/>
      </c>
    </row>
    <row r="47" spans="1:8" ht="12.75" customHeight="1" x14ac:dyDescent="0.25">
      <c r="A47" s="8"/>
      <c r="B47" s="34" t="str">
        <f>IF('Specification of wages &amp; taxes'!B52="","",'Specification of wages &amp; taxes'!$C$3)</f>
        <v/>
      </c>
      <c r="C47" s="37" t="str">
        <f>IF('Specification of wages &amp; taxes'!B52="","",CONCATENATE("01","-",VLOOKUP('Specification of wages &amp; taxes'!$E$2,'Specification of wages &amp; taxes'!$A$208:$L$219,12,FALSE),"-",Kurs!$A$1,))</f>
        <v/>
      </c>
      <c r="D47" s="37" t="str">
        <f>IF('Specification of wages &amp; taxes'!B52="","",CONCATENATE(VLOOKUP('Specification of wages &amp; taxes'!E52,'Specification of wages &amp; taxes'!$B$208:$L$238,11,FALSE),VLOOKUP('Specification of wages &amp; taxes'!F52,'Specification of wages &amp; taxes'!$B$208:$L$238,11,FALSE),RIGHT('Specification of wages &amp; taxes'!G52,2),IF('Specification of wages &amp; taxes'!H52&gt;0,IF('Specification of wages &amp; taxes'!H52&gt;999,'Specification of wages &amp; taxes'!H52,CONCATENATE("0",'Specification of wages &amp; taxes'!H52)),"0000")))</f>
        <v/>
      </c>
      <c r="E47" s="37" t="str">
        <f>IF('Specification of wages &amp; taxes'!B52="","",VLOOKUP('Specification of wages &amp; taxes'!L52,'Specification of wages &amp; taxes'!$G$215:$I$220,3,FALSE))</f>
        <v/>
      </c>
      <c r="F47" s="37" t="str">
        <f>IF('Specification of wages &amp; taxes'!B52="","",ROUND('Specification of wages &amp; taxes'!AA52,0))</f>
        <v/>
      </c>
      <c r="G47" s="42" t="str">
        <f>IF('Specification of wages &amp; taxes'!B52="","",ROUND('Specification of wages &amp; taxes'!U52,0))</f>
        <v/>
      </c>
      <c r="H47" s="43" t="str">
        <f>IF('Specification of wages &amp; taxes'!B52="","",CONCATENATE(B47,";",C47,";",D47,";",E47,";",F47,";",G47))</f>
        <v/>
      </c>
    </row>
    <row r="48" spans="1:8" ht="12.75" customHeight="1" x14ac:dyDescent="0.25">
      <c r="A48" s="8"/>
      <c r="B48" s="34" t="str">
        <f>IF('Specification of wages &amp; taxes'!B53="","",'Specification of wages &amp; taxes'!$C$3)</f>
        <v/>
      </c>
      <c r="C48" s="37" t="str">
        <f>IF('Specification of wages &amp; taxes'!B53="","",CONCATENATE("01","-",VLOOKUP('Specification of wages &amp; taxes'!$E$2,'Specification of wages &amp; taxes'!$A$208:$L$219,12,FALSE),"-",Kurs!$A$1,))</f>
        <v/>
      </c>
      <c r="D48" s="37" t="str">
        <f>IF('Specification of wages &amp; taxes'!B53="","",CONCATENATE(VLOOKUP('Specification of wages &amp; taxes'!E53,'Specification of wages &amp; taxes'!$B$208:$L$238,11,FALSE),VLOOKUP('Specification of wages &amp; taxes'!F53,'Specification of wages &amp; taxes'!$B$208:$L$238,11,FALSE),RIGHT('Specification of wages &amp; taxes'!G53,2),IF('Specification of wages &amp; taxes'!H53&gt;0,IF('Specification of wages &amp; taxes'!H53&gt;999,'Specification of wages &amp; taxes'!H53,CONCATENATE("0",'Specification of wages &amp; taxes'!H53)),"0000")))</f>
        <v/>
      </c>
      <c r="E48" s="37" t="str">
        <f>IF('Specification of wages &amp; taxes'!B53="","",VLOOKUP('Specification of wages &amp; taxes'!L53,'Specification of wages &amp; taxes'!$G$215:$I$220,3,FALSE))</f>
        <v/>
      </c>
      <c r="F48" s="37" t="str">
        <f>IF('Specification of wages &amp; taxes'!B53="","",ROUND('Specification of wages &amp; taxes'!AA53,0))</f>
        <v/>
      </c>
      <c r="G48" s="42" t="str">
        <f>IF('Specification of wages &amp; taxes'!B53="","",ROUND('Specification of wages &amp; taxes'!U53,0))</f>
        <v/>
      </c>
      <c r="H48" s="43" t="str">
        <f>IF('Specification of wages &amp; taxes'!B53="","",CONCATENATE(B48,";",C48,";",D48,";",E48,";",F48,";",G48))</f>
        <v/>
      </c>
    </row>
    <row r="49" spans="1:8" ht="12.75" customHeight="1" x14ac:dyDescent="0.25">
      <c r="A49" s="8"/>
      <c r="B49" s="34" t="str">
        <f>IF('Specification of wages &amp; taxes'!B54="","",'Specification of wages &amp; taxes'!$C$3)</f>
        <v/>
      </c>
      <c r="C49" s="37" t="str">
        <f>IF('Specification of wages &amp; taxes'!B54="","",CONCATENATE("01","-",VLOOKUP('Specification of wages &amp; taxes'!$E$2,'Specification of wages &amp; taxes'!$A$208:$L$219,12,FALSE),"-",Kurs!$A$1,))</f>
        <v/>
      </c>
      <c r="D49" s="37" t="str">
        <f>IF('Specification of wages &amp; taxes'!B54="","",CONCATENATE(VLOOKUP('Specification of wages &amp; taxes'!E54,'Specification of wages &amp; taxes'!$B$208:$L$238,11,FALSE),VLOOKUP('Specification of wages &amp; taxes'!F54,'Specification of wages &amp; taxes'!$B$208:$L$238,11,FALSE),RIGHT('Specification of wages &amp; taxes'!G54,2),IF('Specification of wages &amp; taxes'!H54&gt;0,IF('Specification of wages &amp; taxes'!H54&gt;999,'Specification of wages &amp; taxes'!H54,CONCATENATE("0",'Specification of wages &amp; taxes'!H54)),"0000")))</f>
        <v/>
      </c>
      <c r="E49" s="37" t="str">
        <f>IF('Specification of wages &amp; taxes'!B54="","",VLOOKUP('Specification of wages &amp; taxes'!L54,'Specification of wages &amp; taxes'!$G$215:$I$220,3,FALSE))</f>
        <v/>
      </c>
      <c r="F49" s="37" t="str">
        <f>IF('Specification of wages &amp; taxes'!B54="","",ROUND('Specification of wages &amp; taxes'!AA54,0))</f>
        <v/>
      </c>
      <c r="G49" s="42" t="str">
        <f>IF('Specification of wages &amp; taxes'!B54="","",ROUND('Specification of wages &amp; taxes'!U54,0))</f>
        <v/>
      </c>
      <c r="H49" s="43" t="str">
        <f>IF('Specification of wages &amp; taxes'!B54="","",CONCATENATE(B49,";",C49,";",D49,";",E49,";",F49,";",G49))</f>
        <v/>
      </c>
    </row>
    <row r="50" spans="1:8" ht="12.75" customHeight="1" x14ac:dyDescent="0.25">
      <c r="A50" s="8"/>
      <c r="B50" s="34" t="str">
        <f>IF('Specification of wages &amp; taxes'!B55="","",'Specification of wages &amp; taxes'!$C$3)</f>
        <v/>
      </c>
      <c r="C50" s="37" t="str">
        <f>IF('Specification of wages &amp; taxes'!B55="","",CONCATENATE("01","-",VLOOKUP('Specification of wages &amp; taxes'!$E$2,'Specification of wages &amp; taxes'!$A$208:$L$219,12,FALSE),"-",Kurs!$A$1,))</f>
        <v/>
      </c>
      <c r="D50" s="37" t="str">
        <f>IF('Specification of wages &amp; taxes'!B55="","",CONCATENATE(VLOOKUP('Specification of wages &amp; taxes'!E55,'Specification of wages &amp; taxes'!$B$208:$L$238,11,FALSE),VLOOKUP('Specification of wages &amp; taxes'!F55,'Specification of wages &amp; taxes'!$B$208:$L$238,11,FALSE),RIGHT('Specification of wages &amp; taxes'!G55,2),IF('Specification of wages &amp; taxes'!H55&gt;0,IF('Specification of wages &amp; taxes'!H55&gt;999,'Specification of wages &amp; taxes'!H55,CONCATENATE("0",'Specification of wages &amp; taxes'!H55)),"0000")))</f>
        <v/>
      </c>
      <c r="E50" s="37" t="str">
        <f>IF('Specification of wages &amp; taxes'!B55="","",VLOOKUP('Specification of wages &amp; taxes'!L55,'Specification of wages &amp; taxes'!$G$215:$I$220,3,FALSE))</f>
        <v/>
      </c>
      <c r="F50" s="37" t="str">
        <f>IF('Specification of wages &amp; taxes'!B55="","",ROUND('Specification of wages &amp; taxes'!AA55,0))</f>
        <v/>
      </c>
      <c r="G50" s="42" t="str">
        <f>IF('Specification of wages &amp; taxes'!B55="","",ROUND('Specification of wages &amp; taxes'!U55,0))</f>
        <v/>
      </c>
      <c r="H50" s="43" t="str">
        <f>IF('Specification of wages &amp; taxes'!B55="","",CONCATENATE(B50,";",C50,";",D50,";",E50,";",F50,";",G50))</f>
        <v/>
      </c>
    </row>
    <row r="51" spans="1:8" ht="12.75" customHeight="1" x14ac:dyDescent="0.25">
      <c r="A51" s="8"/>
      <c r="B51" s="34" t="str">
        <f>IF('Specification of wages &amp; taxes'!B56="","",'Specification of wages &amp; taxes'!$C$3)</f>
        <v/>
      </c>
      <c r="C51" s="37" t="str">
        <f>IF('Specification of wages &amp; taxes'!B56="","",CONCATENATE("01","-",VLOOKUP('Specification of wages &amp; taxes'!$E$2,'Specification of wages &amp; taxes'!$A$208:$L$219,12,FALSE),"-",Kurs!$A$1,))</f>
        <v/>
      </c>
      <c r="D51" s="37" t="str">
        <f>IF('Specification of wages &amp; taxes'!B56="","",CONCATENATE(VLOOKUP('Specification of wages &amp; taxes'!E56,'Specification of wages &amp; taxes'!$B$208:$L$238,11,FALSE),VLOOKUP('Specification of wages &amp; taxes'!F56,'Specification of wages &amp; taxes'!$B$208:$L$238,11,FALSE),RIGHT('Specification of wages &amp; taxes'!G56,2),IF('Specification of wages &amp; taxes'!H56&gt;0,IF('Specification of wages &amp; taxes'!H56&gt;999,'Specification of wages &amp; taxes'!H56,CONCATENATE("0",'Specification of wages &amp; taxes'!H56)),"0000")))</f>
        <v/>
      </c>
      <c r="E51" s="37" t="str">
        <f>IF('Specification of wages &amp; taxes'!B56="","",VLOOKUP('Specification of wages &amp; taxes'!L56,'Specification of wages &amp; taxes'!$G$215:$I$220,3,FALSE))</f>
        <v/>
      </c>
      <c r="F51" s="37" t="str">
        <f>IF('Specification of wages &amp; taxes'!B56="","",ROUND('Specification of wages &amp; taxes'!AA56,0))</f>
        <v/>
      </c>
      <c r="G51" s="42" t="str">
        <f>IF('Specification of wages &amp; taxes'!B56="","",ROUND('Specification of wages &amp; taxes'!U56,0))</f>
        <v/>
      </c>
      <c r="H51" s="43" t="str">
        <f>IF('Specification of wages &amp; taxes'!B56="","",CONCATENATE(B51,";",C51,";",D51,";",E51,";",F51,";",G51))</f>
        <v/>
      </c>
    </row>
    <row r="52" spans="1:8" ht="12.75" customHeight="1" x14ac:dyDescent="0.25">
      <c r="A52" s="8"/>
      <c r="B52" s="34" t="str">
        <f>IF('Specification of wages &amp; taxes'!B57="","",'Specification of wages &amp; taxes'!$C$3)</f>
        <v/>
      </c>
      <c r="C52" s="37" t="str">
        <f>IF('Specification of wages &amp; taxes'!B57="","",CONCATENATE("01","-",VLOOKUP('Specification of wages &amp; taxes'!$E$2,'Specification of wages &amp; taxes'!$A$208:$L$219,12,FALSE),"-",Kurs!$A$1,))</f>
        <v/>
      </c>
      <c r="D52" s="37" t="str">
        <f>IF('Specification of wages &amp; taxes'!B57="","",CONCATENATE(VLOOKUP('Specification of wages &amp; taxes'!E57,'Specification of wages &amp; taxes'!$B$208:$L$238,11,FALSE),VLOOKUP('Specification of wages &amp; taxes'!F57,'Specification of wages &amp; taxes'!$B$208:$L$238,11,FALSE),RIGHT('Specification of wages &amp; taxes'!G57,2),IF('Specification of wages &amp; taxes'!H57&gt;0,IF('Specification of wages &amp; taxes'!H57&gt;999,'Specification of wages &amp; taxes'!H57,CONCATENATE("0",'Specification of wages &amp; taxes'!H57)),"0000")))</f>
        <v/>
      </c>
      <c r="E52" s="37" t="str">
        <f>IF('Specification of wages &amp; taxes'!B57="","",VLOOKUP('Specification of wages &amp; taxes'!L57,'Specification of wages &amp; taxes'!$G$215:$I$220,3,FALSE))</f>
        <v/>
      </c>
      <c r="F52" s="37" t="str">
        <f>IF('Specification of wages &amp; taxes'!B57="","",ROUND('Specification of wages &amp; taxes'!AA57,0))</f>
        <v/>
      </c>
      <c r="G52" s="42" t="str">
        <f>IF('Specification of wages &amp; taxes'!B57="","",ROUND('Specification of wages &amp; taxes'!U57,0))</f>
        <v/>
      </c>
      <c r="H52" s="43" t="str">
        <f>IF('Specification of wages &amp; taxes'!B57="","",CONCATENATE(B52,";",C52,";",D52,";",E52,";",F52,";",G52))</f>
        <v/>
      </c>
    </row>
    <row r="53" spans="1:8" ht="12.75" customHeight="1" x14ac:dyDescent="0.25">
      <c r="A53" s="8"/>
      <c r="B53" s="34" t="str">
        <f>IF('Specification of wages &amp; taxes'!B58="","",'Specification of wages &amp; taxes'!$C$3)</f>
        <v/>
      </c>
      <c r="C53" s="37" t="str">
        <f>IF('Specification of wages &amp; taxes'!B58="","",CONCATENATE("01","-",VLOOKUP('Specification of wages &amp; taxes'!$E$2,'Specification of wages &amp; taxes'!$A$208:$L$219,12,FALSE),"-",Kurs!$A$1,))</f>
        <v/>
      </c>
      <c r="D53" s="37" t="str">
        <f>IF('Specification of wages &amp; taxes'!B58="","",CONCATENATE(VLOOKUP('Specification of wages &amp; taxes'!E58,'Specification of wages &amp; taxes'!$B$208:$L$238,11,FALSE),VLOOKUP('Specification of wages &amp; taxes'!F58,'Specification of wages &amp; taxes'!$B$208:$L$238,11,FALSE),RIGHT('Specification of wages &amp; taxes'!G58,2),IF('Specification of wages &amp; taxes'!H58&gt;0,IF('Specification of wages &amp; taxes'!H58&gt;999,'Specification of wages &amp; taxes'!H58,CONCATENATE("0",'Specification of wages &amp; taxes'!H58)),"0000")))</f>
        <v/>
      </c>
      <c r="E53" s="37" t="str">
        <f>IF('Specification of wages &amp; taxes'!B58="","",VLOOKUP('Specification of wages &amp; taxes'!L58,'Specification of wages &amp; taxes'!$G$215:$I$220,3,FALSE))</f>
        <v/>
      </c>
      <c r="F53" s="37" t="str">
        <f>IF('Specification of wages &amp; taxes'!B58="","",ROUND('Specification of wages &amp; taxes'!AA58,0))</f>
        <v/>
      </c>
      <c r="G53" s="42" t="str">
        <f>IF('Specification of wages &amp; taxes'!B58="","",ROUND('Specification of wages &amp; taxes'!U58,0))</f>
        <v/>
      </c>
      <c r="H53" s="43" t="str">
        <f>IF('Specification of wages &amp; taxes'!B58="","",CONCATENATE(B53,";",C53,";",D53,";",E53,";",F53,";",G53))</f>
        <v/>
      </c>
    </row>
    <row r="54" spans="1:8" ht="12.75" customHeight="1" x14ac:dyDescent="0.25">
      <c r="A54" s="8"/>
      <c r="B54" s="34" t="str">
        <f>IF('Specification of wages &amp; taxes'!B59="","",'Specification of wages &amp; taxes'!$C$3)</f>
        <v/>
      </c>
      <c r="C54" s="37" t="str">
        <f>IF('Specification of wages &amp; taxes'!B59="","",CONCATENATE("01","-",VLOOKUP('Specification of wages &amp; taxes'!$E$2,'Specification of wages &amp; taxes'!$A$208:$L$219,12,FALSE),"-",Kurs!$A$1,))</f>
        <v/>
      </c>
      <c r="D54" s="37" t="str">
        <f>IF('Specification of wages &amp; taxes'!B59="","",CONCATENATE(VLOOKUP('Specification of wages &amp; taxes'!E59,'Specification of wages &amp; taxes'!$B$208:$L$238,11,FALSE),VLOOKUP('Specification of wages &amp; taxes'!F59,'Specification of wages &amp; taxes'!$B$208:$L$238,11,FALSE),RIGHT('Specification of wages &amp; taxes'!G59,2),IF('Specification of wages &amp; taxes'!H59&gt;0,IF('Specification of wages &amp; taxes'!H59&gt;999,'Specification of wages &amp; taxes'!H59,CONCATENATE("0",'Specification of wages &amp; taxes'!H59)),"0000")))</f>
        <v/>
      </c>
      <c r="E54" s="37" t="str">
        <f>IF('Specification of wages &amp; taxes'!B59="","",VLOOKUP('Specification of wages &amp; taxes'!L59,'Specification of wages &amp; taxes'!$G$215:$I$220,3,FALSE))</f>
        <v/>
      </c>
      <c r="F54" s="37" t="str">
        <f>IF('Specification of wages &amp; taxes'!B59="","",ROUND('Specification of wages &amp; taxes'!AA59,0))</f>
        <v/>
      </c>
      <c r="G54" s="42" t="str">
        <f>IF('Specification of wages &amp; taxes'!B59="","",ROUND('Specification of wages &amp; taxes'!U59,0))</f>
        <v/>
      </c>
      <c r="H54" s="43" t="str">
        <f>IF('Specification of wages &amp; taxes'!B59="","",CONCATENATE(B54,";",C54,";",D54,";",E54,";",F54,";",G54))</f>
        <v/>
      </c>
    </row>
    <row r="55" spans="1:8" ht="12.75" customHeight="1" x14ac:dyDescent="0.25">
      <c r="A55" s="8"/>
      <c r="B55" s="34" t="str">
        <f>IF('Specification of wages &amp; taxes'!B60="","",'Specification of wages &amp; taxes'!$C$3)</f>
        <v/>
      </c>
      <c r="C55" s="37" t="str">
        <f>IF('Specification of wages &amp; taxes'!B60="","",CONCATENATE("01","-",VLOOKUP('Specification of wages &amp; taxes'!$E$2,'Specification of wages &amp; taxes'!$A$208:$L$219,12,FALSE),"-",Kurs!$A$1,))</f>
        <v/>
      </c>
      <c r="D55" s="37" t="str">
        <f>IF('Specification of wages &amp; taxes'!B60="","",CONCATENATE(VLOOKUP('Specification of wages &amp; taxes'!E60,'Specification of wages &amp; taxes'!$B$208:$L$238,11,FALSE),VLOOKUP('Specification of wages &amp; taxes'!F60,'Specification of wages &amp; taxes'!$B$208:$L$238,11,FALSE),RIGHT('Specification of wages &amp; taxes'!G60,2),IF('Specification of wages &amp; taxes'!H60&gt;0,IF('Specification of wages &amp; taxes'!H60&gt;999,'Specification of wages &amp; taxes'!H60,CONCATENATE("0",'Specification of wages &amp; taxes'!H60)),"0000")))</f>
        <v/>
      </c>
      <c r="E55" s="37" t="str">
        <f>IF('Specification of wages &amp; taxes'!B60="","",VLOOKUP('Specification of wages &amp; taxes'!L60,'Specification of wages &amp; taxes'!$G$215:$I$220,3,FALSE))</f>
        <v/>
      </c>
      <c r="F55" s="37" t="str">
        <f>IF('Specification of wages &amp; taxes'!B60="","",ROUND('Specification of wages &amp; taxes'!AA60,0))</f>
        <v/>
      </c>
      <c r="G55" s="42" t="str">
        <f>IF('Specification of wages &amp; taxes'!B60="","",ROUND('Specification of wages &amp; taxes'!U60,0))</f>
        <v/>
      </c>
      <c r="H55" s="43" t="str">
        <f>IF('Specification of wages &amp; taxes'!B60="","",CONCATENATE(B55,";",C55,";",D55,";",E55,";",F55,";",G55))</f>
        <v/>
      </c>
    </row>
    <row r="56" spans="1:8" ht="12.75" customHeight="1" x14ac:dyDescent="0.25">
      <c r="A56" s="8"/>
      <c r="B56" s="34" t="str">
        <f>IF('Specification of wages &amp; taxes'!B61="","",'Specification of wages &amp; taxes'!$C$3)</f>
        <v/>
      </c>
      <c r="C56" s="37" t="str">
        <f>IF('Specification of wages &amp; taxes'!B61="","",CONCATENATE("01","-",VLOOKUP('Specification of wages &amp; taxes'!$E$2,'Specification of wages &amp; taxes'!$A$208:$L$219,12,FALSE),"-",Kurs!$A$1,))</f>
        <v/>
      </c>
      <c r="D56" s="37" t="str">
        <f>IF('Specification of wages &amp; taxes'!B61="","",CONCATENATE(VLOOKUP('Specification of wages &amp; taxes'!E61,'Specification of wages &amp; taxes'!$B$208:$L$238,11,FALSE),VLOOKUP('Specification of wages &amp; taxes'!F61,'Specification of wages &amp; taxes'!$B$208:$L$238,11,FALSE),RIGHT('Specification of wages &amp; taxes'!G61,2),IF('Specification of wages &amp; taxes'!H61&gt;0,IF('Specification of wages &amp; taxes'!H61&gt;999,'Specification of wages &amp; taxes'!H61,CONCATENATE("0",'Specification of wages &amp; taxes'!H61)),"0000")))</f>
        <v/>
      </c>
      <c r="E56" s="37" t="str">
        <f>IF('Specification of wages &amp; taxes'!B61="","",VLOOKUP('Specification of wages &amp; taxes'!L61,'Specification of wages &amp; taxes'!$G$215:$I$220,3,FALSE))</f>
        <v/>
      </c>
      <c r="F56" s="37" t="str">
        <f>IF('Specification of wages &amp; taxes'!B61="","",ROUND('Specification of wages &amp; taxes'!AA61,0))</f>
        <v/>
      </c>
      <c r="G56" s="42" t="str">
        <f>IF('Specification of wages &amp; taxes'!B61="","",ROUND('Specification of wages &amp; taxes'!U61,0))</f>
        <v/>
      </c>
      <c r="H56" s="43" t="str">
        <f>IF('Specification of wages &amp; taxes'!B61="","",CONCATENATE(B56,";",C56,";",D56,";",E56,";",F56,";",G56))</f>
        <v/>
      </c>
    </row>
    <row r="57" spans="1:8" ht="12.75" customHeight="1" x14ac:dyDescent="0.25">
      <c r="A57" s="8"/>
      <c r="B57" s="34" t="str">
        <f>IF('Specification of wages &amp; taxes'!B62="","",'Specification of wages &amp; taxes'!$C$3)</f>
        <v/>
      </c>
      <c r="C57" s="37" t="str">
        <f>IF('Specification of wages &amp; taxes'!B62="","",CONCATENATE("01","-",VLOOKUP('Specification of wages &amp; taxes'!$E$2,'Specification of wages &amp; taxes'!$A$208:$L$219,12,FALSE),"-",Kurs!$A$1,))</f>
        <v/>
      </c>
      <c r="D57" s="37" t="str">
        <f>IF('Specification of wages &amp; taxes'!B62="","",CONCATENATE(VLOOKUP('Specification of wages &amp; taxes'!E62,'Specification of wages &amp; taxes'!$B$208:$L$238,11,FALSE),VLOOKUP('Specification of wages &amp; taxes'!F62,'Specification of wages &amp; taxes'!$B$208:$L$238,11,FALSE),RIGHT('Specification of wages &amp; taxes'!G62,2),IF('Specification of wages &amp; taxes'!H62&gt;0,IF('Specification of wages &amp; taxes'!H62&gt;999,'Specification of wages &amp; taxes'!H62,CONCATENATE("0",'Specification of wages &amp; taxes'!H62)),"0000")))</f>
        <v/>
      </c>
      <c r="E57" s="37" t="str">
        <f>IF('Specification of wages &amp; taxes'!B62="","",VLOOKUP('Specification of wages &amp; taxes'!L62,'Specification of wages &amp; taxes'!$G$215:$I$220,3,FALSE))</f>
        <v/>
      </c>
      <c r="F57" s="37" t="str">
        <f>IF('Specification of wages &amp; taxes'!B62="","",ROUND('Specification of wages &amp; taxes'!AA62,0))</f>
        <v/>
      </c>
      <c r="G57" s="42" t="str">
        <f>IF('Specification of wages &amp; taxes'!B62="","",ROUND('Specification of wages &amp; taxes'!U62,0))</f>
        <v/>
      </c>
      <c r="H57" s="43" t="str">
        <f>IF('Specification of wages &amp; taxes'!B62="","",CONCATENATE(B57,";",C57,";",D57,";",E57,";",F57,";",G57))</f>
        <v/>
      </c>
    </row>
    <row r="58" spans="1:8" ht="12.75" customHeight="1" x14ac:dyDescent="0.25">
      <c r="A58" s="8"/>
      <c r="B58" s="34" t="str">
        <f>IF('Specification of wages &amp; taxes'!B63="","",'Specification of wages &amp; taxes'!$C$3)</f>
        <v/>
      </c>
      <c r="C58" s="37" t="str">
        <f>IF('Specification of wages &amp; taxes'!B63="","",CONCATENATE("01","-",VLOOKUP('Specification of wages &amp; taxes'!$E$2,'Specification of wages &amp; taxes'!$A$208:$L$219,12,FALSE),"-",Kurs!$A$1,))</f>
        <v/>
      </c>
      <c r="D58" s="37" t="str">
        <f>IF('Specification of wages &amp; taxes'!B63="","",CONCATENATE(VLOOKUP('Specification of wages &amp; taxes'!E63,'Specification of wages &amp; taxes'!$B$208:$L$238,11,FALSE),VLOOKUP('Specification of wages &amp; taxes'!F63,'Specification of wages &amp; taxes'!$B$208:$L$238,11,FALSE),RIGHT('Specification of wages &amp; taxes'!G63,2),IF('Specification of wages &amp; taxes'!H63&gt;0,IF('Specification of wages &amp; taxes'!H63&gt;999,'Specification of wages &amp; taxes'!H63,CONCATENATE("0",'Specification of wages &amp; taxes'!H63)),"0000")))</f>
        <v/>
      </c>
      <c r="E58" s="37" t="str">
        <f>IF('Specification of wages &amp; taxes'!B63="","",VLOOKUP('Specification of wages &amp; taxes'!L63,'Specification of wages &amp; taxes'!$G$215:$I$220,3,FALSE))</f>
        <v/>
      </c>
      <c r="F58" s="37" t="str">
        <f>IF('Specification of wages &amp; taxes'!B63="","",ROUND('Specification of wages &amp; taxes'!AA63,0))</f>
        <v/>
      </c>
      <c r="G58" s="42" t="str">
        <f>IF('Specification of wages &amp; taxes'!B63="","",ROUND('Specification of wages &amp; taxes'!U63,0))</f>
        <v/>
      </c>
      <c r="H58" s="43" t="str">
        <f>IF('Specification of wages &amp; taxes'!B63="","",CONCATENATE(B58,";",C58,";",D58,";",E58,";",F58,";",G58))</f>
        <v/>
      </c>
    </row>
    <row r="59" spans="1:8" ht="12.75" customHeight="1" x14ac:dyDescent="0.25">
      <c r="A59" s="8"/>
      <c r="B59" s="34" t="str">
        <f>IF('Specification of wages &amp; taxes'!B64="","",'Specification of wages &amp; taxes'!$C$3)</f>
        <v/>
      </c>
      <c r="C59" s="37" t="str">
        <f>IF('Specification of wages &amp; taxes'!B64="","",CONCATENATE("01","-",VLOOKUP('Specification of wages &amp; taxes'!$E$2,'Specification of wages &amp; taxes'!$A$208:$L$219,12,FALSE),"-",Kurs!$A$1,))</f>
        <v/>
      </c>
      <c r="D59" s="37" t="str">
        <f>IF('Specification of wages &amp; taxes'!B64="","",CONCATENATE(VLOOKUP('Specification of wages &amp; taxes'!E64,'Specification of wages &amp; taxes'!$B$208:$L$238,11,FALSE),VLOOKUP('Specification of wages &amp; taxes'!F64,'Specification of wages &amp; taxes'!$B$208:$L$238,11,FALSE),RIGHT('Specification of wages &amp; taxes'!G64,2),IF('Specification of wages &amp; taxes'!H64&gt;0,IF('Specification of wages &amp; taxes'!H64&gt;999,'Specification of wages &amp; taxes'!H64,CONCATENATE("0",'Specification of wages &amp; taxes'!H64)),"0000")))</f>
        <v/>
      </c>
      <c r="E59" s="37" t="str">
        <f>IF('Specification of wages &amp; taxes'!B64="","",VLOOKUP('Specification of wages &amp; taxes'!L64,'Specification of wages &amp; taxes'!$G$215:$I$220,3,FALSE))</f>
        <v/>
      </c>
      <c r="F59" s="37" t="str">
        <f>IF('Specification of wages &amp; taxes'!B64="","",ROUND('Specification of wages &amp; taxes'!AA64,0))</f>
        <v/>
      </c>
      <c r="G59" s="42" t="str">
        <f>IF('Specification of wages &amp; taxes'!B64="","",ROUND('Specification of wages &amp; taxes'!U64,0))</f>
        <v/>
      </c>
      <c r="H59" s="43" t="str">
        <f>IF('Specification of wages &amp; taxes'!B64="","",CONCATENATE(B59,";",C59,";",D59,";",E59,";",F59,";",G59))</f>
        <v/>
      </c>
    </row>
    <row r="60" spans="1:8" ht="12.75" customHeight="1" x14ac:dyDescent="0.25">
      <c r="A60" s="8"/>
      <c r="B60" s="34" t="str">
        <f>IF('Specification of wages &amp; taxes'!B65="","",'Specification of wages &amp; taxes'!$C$3)</f>
        <v/>
      </c>
      <c r="C60" s="37" t="str">
        <f>IF('Specification of wages &amp; taxes'!B65="","",CONCATENATE("01","-",VLOOKUP('Specification of wages &amp; taxes'!$E$2,'Specification of wages &amp; taxes'!$A$208:$L$219,12,FALSE),"-",Kurs!$A$1,))</f>
        <v/>
      </c>
      <c r="D60" s="37" t="str">
        <f>IF('Specification of wages &amp; taxes'!B65="","",CONCATENATE(VLOOKUP('Specification of wages &amp; taxes'!E65,'Specification of wages &amp; taxes'!$B$208:$L$238,11,FALSE),VLOOKUP('Specification of wages &amp; taxes'!F65,'Specification of wages &amp; taxes'!$B$208:$L$238,11,FALSE),RIGHT('Specification of wages &amp; taxes'!G65,2),IF('Specification of wages &amp; taxes'!H65&gt;0,IF('Specification of wages &amp; taxes'!H65&gt;999,'Specification of wages &amp; taxes'!H65,CONCATENATE("0",'Specification of wages &amp; taxes'!H65)),"0000")))</f>
        <v/>
      </c>
      <c r="E60" s="37" t="str">
        <f>IF('Specification of wages &amp; taxes'!B65="","",VLOOKUP('Specification of wages &amp; taxes'!L65,'Specification of wages &amp; taxes'!$G$215:$I$220,3,FALSE))</f>
        <v/>
      </c>
      <c r="F60" s="37" t="str">
        <f>IF('Specification of wages &amp; taxes'!B65="","",ROUND('Specification of wages &amp; taxes'!AA65,0))</f>
        <v/>
      </c>
      <c r="G60" s="42" t="str">
        <f>IF('Specification of wages &amp; taxes'!B65="","",ROUND('Specification of wages &amp; taxes'!U65,0))</f>
        <v/>
      </c>
      <c r="H60" s="43" t="str">
        <f>IF('Specification of wages &amp; taxes'!B65="","",CONCATENATE(B60,";",C60,";",D60,";",E60,";",F60,";",G60))</f>
        <v/>
      </c>
    </row>
    <row r="61" spans="1:8" ht="12.75" customHeight="1" x14ac:dyDescent="0.25">
      <c r="A61" s="8"/>
      <c r="B61" s="34" t="str">
        <f>IF('Specification of wages &amp; taxes'!B66="","",'Specification of wages &amp; taxes'!$C$3)</f>
        <v/>
      </c>
      <c r="C61" s="37" t="str">
        <f>IF('Specification of wages &amp; taxes'!B66="","",CONCATENATE("01","-",VLOOKUP('Specification of wages &amp; taxes'!$E$2,'Specification of wages &amp; taxes'!$A$208:$L$219,12,FALSE),"-",Kurs!$A$1,))</f>
        <v/>
      </c>
      <c r="D61" s="37" t="str">
        <f>IF('Specification of wages &amp; taxes'!B66="","",CONCATENATE(VLOOKUP('Specification of wages &amp; taxes'!E66,'Specification of wages &amp; taxes'!$B$208:$L$238,11,FALSE),VLOOKUP('Specification of wages &amp; taxes'!F66,'Specification of wages &amp; taxes'!$B$208:$L$238,11,FALSE),RIGHT('Specification of wages &amp; taxes'!G66,2),IF('Specification of wages &amp; taxes'!H66&gt;0,IF('Specification of wages &amp; taxes'!H66&gt;999,'Specification of wages &amp; taxes'!H66,CONCATENATE("0",'Specification of wages &amp; taxes'!H66)),"0000")))</f>
        <v/>
      </c>
      <c r="E61" s="37" t="str">
        <f>IF('Specification of wages &amp; taxes'!B66="","",VLOOKUP('Specification of wages &amp; taxes'!L66,'Specification of wages &amp; taxes'!$G$215:$I$220,3,FALSE))</f>
        <v/>
      </c>
      <c r="F61" s="37" t="str">
        <f>IF('Specification of wages &amp; taxes'!B66="","",ROUND('Specification of wages &amp; taxes'!AA66,0))</f>
        <v/>
      </c>
      <c r="G61" s="42" t="str">
        <f>IF('Specification of wages &amp; taxes'!B66="","",ROUND('Specification of wages &amp; taxes'!U66,0))</f>
        <v/>
      </c>
      <c r="H61" s="43" t="str">
        <f>IF('Specification of wages &amp; taxes'!B66="","",CONCATENATE(B61,";",C61,";",D61,";",E61,";",F61,";",G61))</f>
        <v/>
      </c>
    </row>
    <row r="62" spans="1:8" ht="12.75" customHeight="1" x14ac:dyDescent="0.25">
      <c r="A62" s="8"/>
      <c r="B62" s="34" t="str">
        <f>IF('Specification of wages &amp; taxes'!B67="","",'Specification of wages &amp; taxes'!$C$3)</f>
        <v/>
      </c>
      <c r="C62" s="37" t="str">
        <f>IF('Specification of wages &amp; taxes'!B67="","",CONCATENATE("01","-",VLOOKUP('Specification of wages &amp; taxes'!$E$2,'Specification of wages &amp; taxes'!$A$208:$L$219,12,FALSE),"-",Kurs!$A$1,))</f>
        <v/>
      </c>
      <c r="D62" s="37" t="str">
        <f>IF('Specification of wages &amp; taxes'!B67="","",CONCATENATE(VLOOKUP('Specification of wages &amp; taxes'!E67,'Specification of wages &amp; taxes'!$B$208:$L$238,11,FALSE),VLOOKUP('Specification of wages &amp; taxes'!F67,'Specification of wages &amp; taxes'!$B$208:$L$238,11,FALSE),RIGHT('Specification of wages &amp; taxes'!G67,2),IF('Specification of wages &amp; taxes'!H67&gt;0,IF('Specification of wages &amp; taxes'!H67&gt;999,'Specification of wages &amp; taxes'!H67,CONCATENATE("0",'Specification of wages &amp; taxes'!H67)),"0000")))</f>
        <v/>
      </c>
      <c r="E62" s="37" t="str">
        <f>IF('Specification of wages &amp; taxes'!B67="","",VLOOKUP('Specification of wages &amp; taxes'!L67,'Specification of wages &amp; taxes'!$G$215:$I$220,3,FALSE))</f>
        <v/>
      </c>
      <c r="F62" s="37" t="str">
        <f>IF('Specification of wages &amp; taxes'!B67="","",ROUND('Specification of wages &amp; taxes'!AA67,0))</f>
        <v/>
      </c>
      <c r="G62" s="42" t="str">
        <f>IF('Specification of wages &amp; taxes'!B67="","",ROUND('Specification of wages &amp; taxes'!U67,0))</f>
        <v/>
      </c>
      <c r="H62" s="43" t="str">
        <f>IF('Specification of wages &amp; taxes'!B67="","",CONCATENATE(B62,";",C62,";",D62,";",E62,";",F62,";",G62))</f>
        <v/>
      </c>
    </row>
    <row r="63" spans="1:8" ht="12.75" customHeight="1" x14ac:dyDescent="0.25">
      <c r="A63" s="8"/>
      <c r="B63" s="34" t="str">
        <f>IF('Specification of wages &amp; taxes'!B68="","",'Specification of wages &amp; taxes'!$C$3)</f>
        <v/>
      </c>
      <c r="C63" s="37" t="str">
        <f>IF('Specification of wages &amp; taxes'!B68="","",CONCATENATE("01","-",VLOOKUP('Specification of wages &amp; taxes'!$E$2,'Specification of wages &amp; taxes'!$A$208:$L$219,12,FALSE),"-",Kurs!$A$1,))</f>
        <v/>
      </c>
      <c r="D63" s="37" t="str">
        <f>IF('Specification of wages &amp; taxes'!B68="","",CONCATENATE(VLOOKUP('Specification of wages &amp; taxes'!E68,'Specification of wages &amp; taxes'!$B$208:$L$238,11,FALSE),VLOOKUP('Specification of wages &amp; taxes'!F68,'Specification of wages &amp; taxes'!$B$208:$L$238,11,FALSE),RIGHT('Specification of wages &amp; taxes'!G68,2),IF('Specification of wages &amp; taxes'!H68&gt;0,IF('Specification of wages &amp; taxes'!H68&gt;999,'Specification of wages &amp; taxes'!H68,CONCATENATE("0",'Specification of wages &amp; taxes'!H68)),"0000")))</f>
        <v/>
      </c>
      <c r="E63" s="37" t="str">
        <f>IF('Specification of wages &amp; taxes'!B68="","",VLOOKUP('Specification of wages &amp; taxes'!L68,'Specification of wages &amp; taxes'!$G$215:$I$220,3,FALSE))</f>
        <v/>
      </c>
      <c r="F63" s="37" t="str">
        <f>IF('Specification of wages &amp; taxes'!B68="","",ROUND('Specification of wages &amp; taxes'!AA68,0))</f>
        <v/>
      </c>
      <c r="G63" s="42" t="str">
        <f>IF('Specification of wages &amp; taxes'!B68="","",ROUND('Specification of wages &amp; taxes'!U68,0))</f>
        <v/>
      </c>
      <c r="H63" s="43" t="str">
        <f>IF('Specification of wages &amp; taxes'!B68="","",CONCATENATE(B63,";",C63,";",D63,";",E63,";",F63,";",G63))</f>
        <v/>
      </c>
    </row>
    <row r="64" spans="1:8" ht="12.75" customHeight="1" x14ac:dyDescent="0.25">
      <c r="A64" s="8"/>
      <c r="B64" s="34" t="str">
        <f>IF('Specification of wages &amp; taxes'!B69="","",'Specification of wages &amp; taxes'!$C$3)</f>
        <v/>
      </c>
      <c r="C64" s="37" t="str">
        <f>IF('Specification of wages &amp; taxes'!B69="","",CONCATENATE("01","-",VLOOKUP('Specification of wages &amp; taxes'!$E$2,'Specification of wages &amp; taxes'!$A$208:$L$219,12,FALSE),"-",Kurs!$A$1,))</f>
        <v/>
      </c>
      <c r="D64" s="37" t="str">
        <f>IF('Specification of wages &amp; taxes'!B69="","",CONCATENATE(VLOOKUP('Specification of wages &amp; taxes'!E69,'Specification of wages &amp; taxes'!$B$208:$L$238,11,FALSE),VLOOKUP('Specification of wages &amp; taxes'!F69,'Specification of wages &amp; taxes'!$B$208:$L$238,11,FALSE),RIGHT('Specification of wages &amp; taxes'!G69,2),IF('Specification of wages &amp; taxes'!H69&gt;0,IF('Specification of wages &amp; taxes'!H69&gt;999,'Specification of wages &amp; taxes'!H69,CONCATENATE("0",'Specification of wages &amp; taxes'!H69)),"0000")))</f>
        <v/>
      </c>
      <c r="E64" s="37" t="str">
        <f>IF('Specification of wages &amp; taxes'!B69="","",VLOOKUP('Specification of wages &amp; taxes'!L69,'Specification of wages &amp; taxes'!$G$215:$I$220,3,FALSE))</f>
        <v/>
      </c>
      <c r="F64" s="37" t="str">
        <f>IF('Specification of wages &amp; taxes'!B69="","",ROUND('Specification of wages &amp; taxes'!AA69,0))</f>
        <v/>
      </c>
      <c r="G64" s="42" t="str">
        <f>IF('Specification of wages &amp; taxes'!B69="","",ROUND('Specification of wages &amp; taxes'!U69,0))</f>
        <v/>
      </c>
      <c r="H64" s="43" t="str">
        <f>IF('Specification of wages &amp; taxes'!B69="","",CONCATENATE(B64,";",C64,";",D64,";",E64,";",F64,";",G64))</f>
        <v/>
      </c>
    </row>
    <row r="65" spans="1:8" ht="12.75" customHeight="1" x14ac:dyDescent="0.25">
      <c r="A65" s="8"/>
      <c r="B65" s="34" t="str">
        <f>IF('Specification of wages &amp; taxes'!B70="","",'Specification of wages &amp; taxes'!$C$3)</f>
        <v/>
      </c>
      <c r="C65" s="37" t="str">
        <f>IF('Specification of wages &amp; taxes'!B70="","",CONCATENATE("01","-",VLOOKUP('Specification of wages &amp; taxes'!$E$2,'Specification of wages &amp; taxes'!$A$208:$L$219,12,FALSE),"-",Kurs!$A$1,))</f>
        <v/>
      </c>
      <c r="D65" s="37" t="str">
        <f>IF('Specification of wages &amp; taxes'!B70="","",CONCATENATE(VLOOKUP('Specification of wages &amp; taxes'!E70,'Specification of wages &amp; taxes'!$B$208:$L$238,11,FALSE),VLOOKUP('Specification of wages &amp; taxes'!F70,'Specification of wages &amp; taxes'!$B$208:$L$238,11,FALSE),RIGHT('Specification of wages &amp; taxes'!G70,2),IF('Specification of wages &amp; taxes'!H70&gt;0,IF('Specification of wages &amp; taxes'!H70&gt;999,'Specification of wages &amp; taxes'!H70,CONCATENATE("0",'Specification of wages &amp; taxes'!H70)),"0000")))</f>
        <v/>
      </c>
      <c r="E65" s="37" t="str">
        <f>IF('Specification of wages &amp; taxes'!B70="","",VLOOKUP('Specification of wages &amp; taxes'!L70,'Specification of wages &amp; taxes'!$G$215:$I$220,3,FALSE))</f>
        <v/>
      </c>
      <c r="F65" s="37" t="str">
        <f>IF('Specification of wages &amp; taxes'!B70="","",ROUND('Specification of wages &amp; taxes'!AA70,0))</f>
        <v/>
      </c>
      <c r="G65" s="42" t="str">
        <f>IF('Specification of wages &amp; taxes'!B70="","",ROUND('Specification of wages &amp; taxes'!U70,0))</f>
        <v/>
      </c>
      <c r="H65" s="43" t="str">
        <f>IF('Specification of wages &amp; taxes'!B70="","",CONCATENATE(B65,";",C65,";",D65,";",E65,";",F65,";",G65))</f>
        <v/>
      </c>
    </row>
    <row r="66" spans="1:8" ht="12.75" customHeight="1" x14ac:dyDescent="0.25">
      <c r="A66" s="8"/>
      <c r="B66" s="34" t="str">
        <f>IF('Specification of wages &amp; taxes'!B71="","",'Specification of wages &amp; taxes'!$C$3)</f>
        <v/>
      </c>
      <c r="C66" s="37" t="str">
        <f>IF('Specification of wages &amp; taxes'!B71="","",CONCATENATE("01","-",VLOOKUP('Specification of wages &amp; taxes'!$E$2,'Specification of wages &amp; taxes'!$A$208:$L$219,12,FALSE),"-",Kurs!$A$1,))</f>
        <v/>
      </c>
      <c r="D66" s="37" t="str">
        <f>IF('Specification of wages &amp; taxes'!B71="","",CONCATENATE(VLOOKUP('Specification of wages &amp; taxes'!E71,'Specification of wages &amp; taxes'!$B$208:$L$238,11,FALSE),VLOOKUP('Specification of wages &amp; taxes'!F71,'Specification of wages &amp; taxes'!$B$208:$L$238,11,FALSE),RIGHT('Specification of wages &amp; taxes'!G71,2),IF('Specification of wages &amp; taxes'!H71&gt;0,IF('Specification of wages &amp; taxes'!H71&gt;999,'Specification of wages &amp; taxes'!H71,CONCATENATE("0",'Specification of wages &amp; taxes'!H71)),"0000")))</f>
        <v/>
      </c>
      <c r="E66" s="37" t="str">
        <f>IF('Specification of wages &amp; taxes'!B71="","",VLOOKUP('Specification of wages &amp; taxes'!L71,'Specification of wages &amp; taxes'!$G$215:$I$220,3,FALSE))</f>
        <v/>
      </c>
      <c r="F66" s="37" t="str">
        <f>IF('Specification of wages &amp; taxes'!B71="","",ROUND('Specification of wages &amp; taxes'!AA71,0))</f>
        <v/>
      </c>
      <c r="G66" s="42" t="str">
        <f>IF('Specification of wages &amp; taxes'!B71="","",ROUND('Specification of wages &amp; taxes'!U71,0))</f>
        <v/>
      </c>
      <c r="H66" s="43" t="str">
        <f>IF('Specification of wages &amp; taxes'!B71="","",CONCATENATE(B66,";",C66,";",D66,";",E66,";",F66,";",G66))</f>
        <v/>
      </c>
    </row>
    <row r="67" spans="1:8" ht="12.75" customHeight="1" x14ac:dyDescent="0.25">
      <c r="A67" s="8"/>
      <c r="B67" s="34" t="str">
        <f>IF('Specification of wages &amp; taxes'!B72="","",'Specification of wages &amp; taxes'!$C$3)</f>
        <v/>
      </c>
      <c r="C67" s="37" t="str">
        <f>IF('Specification of wages &amp; taxes'!B72="","",CONCATENATE("01","-",VLOOKUP('Specification of wages &amp; taxes'!$E$2,'Specification of wages &amp; taxes'!$A$208:$L$219,12,FALSE),"-",Kurs!$A$1,))</f>
        <v/>
      </c>
      <c r="D67" s="37" t="str">
        <f>IF('Specification of wages &amp; taxes'!B72="","",CONCATENATE(VLOOKUP('Specification of wages &amp; taxes'!E72,'Specification of wages &amp; taxes'!$B$208:$L$238,11,FALSE),VLOOKUP('Specification of wages &amp; taxes'!F72,'Specification of wages &amp; taxes'!$B$208:$L$238,11,FALSE),RIGHT('Specification of wages &amp; taxes'!G72,2),IF('Specification of wages &amp; taxes'!H72&gt;0,IF('Specification of wages &amp; taxes'!H72&gt;999,'Specification of wages &amp; taxes'!H72,CONCATENATE("0",'Specification of wages &amp; taxes'!H72)),"0000")))</f>
        <v/>
      </c>
      <c r="E67" s="37" t="str">
        <f>IF('Specification of wages &amp; taxes'!B72="","",VLOOKUP('Specification of wages &amp; taxes'!L72,'Specification of wages &amp; taxes'!$G$215:$I$220,3,FALSE))</f>
        <v/>
      </c>
      <c r="F67" s="37" t="str">
        <f>IF('Specification of wages &amp; taxes'!B72="","",ROUND('Specification of wages &amp; taxes'!AA72,0))</f>
        <v/>
      </c>
      <c r="G67" s="42" t="str">
        <f>IF('Specification of wages &amp; taxes'!B72="","",ROUND('Specification of wages &amp; taxes'!U72,0))</f>
        <v/>
      </c>
      <c r="H67" s="43" t="str">
        <f>IF('Specification of wages &amp; taxes'!B72="","",CONCATENATE(B67,";",C67,";",D67,";",E67,";",F67,";",G67))</f>
        <v/>
      </c>
    </row>
    <row r="68" spans="1:8" ht="12.75" customHeight="1" x14ac:dyDescent="0.25">
      <c r="A68" s="8"/>
      <c r="B68" s="34" t="str">
        <f>IF('Specification of wages &amp; taxes'!B73="","",'Specification of wages &amp; taxes'!$C$3)</f>
        <v/>
      </c>
      <c r="C68" s="37" t="str">
        <f>IF('Specification of wages &amp; taxes'!B73="","",CONCATENATE("01","-",VLOOKUP('Specification of wages &amp; taxes'!$E$2,'Specification of wages &amp; taxes'!$A$208:$L$219,12,FALSE),"-",Kurs!$A$1,))</f>
        <v/>
      </c>
      <c r="D68" s="37" t="str">
        <f>IF('Specification of wages &amp; taxes'!B73="","",CONCATENATE(VLOOKUP('Specification of wages &amp; taxes'!E73,'Specification of wages &amp; taxes'!$B$208:$L$238,11,FALSE),VLOOKUP('Specification of wages &amp; taxes'!F73,'Specification of wages &amp; taxes'!$B$208:$L$238,11,FALSE),RIGHT('Specification of wages &amp; taxes'!G73,2),IF('Specification of wages &amp; taxes'!H73&gt;0,IF('Specification of wages &amp; taxes'!H73&gt;999,'Specification of wages &amp; taxes'!H73,CONCATENATE("0",'Specification of wages &amp; taxes'!H73)),"0000")))</f>
        <v/>
      </c>
      <c r="E68" s="37" t="str">
        <f>IF('Specification of wages &amp; taxes'!B73="","",VLOOKUP('Specification of wages &amp; taxes'!L73,'Specification of wages &amp; taxes'!$G$215:$I$220,3,FALSE))</f>
        <v/>
      </c>
      <c r="F68" s="37" t="str">
        <f>IF('Specification of wages &amp; taxes'!B73="","",ROUND('Specification of wages &amp; taxes'!AA73,0))</f>
        <v/>
      </c>
      <c r="G68" s="42" t="str">
        <f>IF('Specification of wages &amp; taxes'!B73="","",ROUND('Specification of wages &amp; taxes'!U73,0))</f>
        <v/>
      </c>
      <c r="H68" s="43" t="str">
        <f>IF('Specification of wages &amp; taxes'!B73="","",CONCATENATE(B68,";",C68,";",D68,";",E68,";",F68,";",G68))</f>
        <v/>
      </c>
    </row>
    <row r="69" spans="1:8" ht="12.75" customHeight="1" x14ac:dyDescent="0.25">
      <c r="A69" s="8"/>
      <c r="B69" s="34" t="str">
        <f>IF('Specification of wages &amp; taxes'!B74="","",'Specification of wages &amp; taxes'!$C$3)</f>
        <v/>
      </c>
      <c r="C69" s="37" t="str">
        <f>IF('Specification of wages &amp; taxes'!B74="","",CONCATENATE("01","-",VLOOKUP('Specification of wages &amp; taxes'!$E$2,'Specification of wages &amp; taxes'!$A$208:$L$219,12,FALSE),"-",Kurs!$A$1,))</f>
        <v/>
      </c>
      <c r="D69" s="37" t="str">
        <f>IF('Specification of wages &amp; taxes'!B74="","",CONCATENATE(VLOOKUP('Specification of wages &amp; taxes'!E74,'Specification of wages &amp; taxes'!$B$208:$L$238,11,FALSE),VLOOKUP('Specification of wages &amp; taxes'!F74,'Specification of wages &amp; taxes'!$B$208:$L$238,11,FALSE),RIGHT('Specification of wages &amp; taxes'!G74,2),IF('Specification of wages &amp; taxes'!H74&gt;0,IF('Specification of wages &amp; taxes'!H74&gt;999,'Specification of wages &amp; taxes'!H74,CONCATENATE("0",'Specification of wages &amp; taxes'!H74)),"0000")))</f>
        <v/>
      </c>
      <c r="E69" s="37" t="str">
        <f>IF('Specification of wages &amp; taxes'!B74="","",VLOOKUP('Specification of wages &amp; taxes'!L74,'Specification of wages &amp; taxes'!$G$215:$I$220,3,FALSE))</f>
        <v/>
      </c>
      <c r="F69" s="37" t="str">
        <f>IF('Specification of wages &amp; taxes'!B74="","",ROUND('Specification of wages &amp; taxes'!AA74,0))</f>
        <v/>
      </c>
      <c r="G69" s="42" t="str">
        <f>IF('Specification of wages &amp; taxes'!B74="","",ROUND('Specification of wages &amp; taxes'!U74,0))</f>
        <v/>
      </c>
      <c r="H69" s="43" t="str">
        <f>IF('Specification of wages &amp; taxes'!B74="","",CONCATENATE(B69,";",C69,";",D69,";",E69,";",F69,";",G69))</f>
        <v/>
      </c>
    </row>
    <row r="70" spans="1:8" ht="12.75" customHeight="1" x14ac:dyDescent="0.25">
      <c r="A70" s="8"/>
      <c r="B70" s="34" t="str">
        <f>IF('Specification of wages &amp; taxes'!B75="","",'Specification of wages &amp; taxes'!$C$3)</f>
        <v/>
      </c>
      <c r="C70" s="37" t="str">
        <f>IF('Specification of wages &amp; taxes'!B75="","",CONCATENATE("01","-",VLOOKUP('Specification of wages &amp; taxes'!$E$2,'Specification of wages &amp; taxes'!$A$208:$L$219,12,FALSE),"-",Kurs!$A$1,))</f>
        <v/>
      </c>
      <c r="D70" s="37" t="str">
        <f>IF('Specification of wages &amp; taxes'!B75="","",CONCATENATE(VLOOKUP('Specification of wages &amp; taxes'!E75,'Specification of wages &amp; taxes'!$B$208:$L$238,11,FALSE),VLOOKUP('Specification of wages &amp; taxes'!F75,'Specification of wages &amp; taxes'!$B$208:$L$238,11,FALSE),RIGHT('Specification of wages &amp; taxes'!G75,2),IF('Specification of wages &amp; taxes'!H75&gt;0,IF('Specification of wages &amp; taxes'!H75&gt;999,'Specification of wages &amp; taxes'!H75,CONCATENATE("0",'Specification of wages &amp; taxes'!H75)),"0000")))</f>
        <v/>
      </c>
      <c r="E70" s="37" t="str">
        <f>IF('Specification of wages &amp; taxes'!B75="","",VLOOKUP('Specification of wages &amp; taxes'!L75,'Specification of wages &amp; taxes'!$G$215:$I$220,3,FALSE))</f>
        <v/>
      </c>
      <c r="F70" s="37" t="str">
        <f>IF('Specification of wages &amp; taxes'!B75="","",ROUND('Specification of wages &amp; taxes'!AA75,0))</f>
        <v/>
      </c>
      <c r="G70" s="42" t="str">
        <f>IF('Specification of wages &amp; taxes'!B75="","",ROUND('Specification of wages &amp; taxes'!U75,0))</f>
        <v/>
      </c>
      <c r="H70" s="43" t="str">
        <f>IF('Specification of wages &amp; taxes'!B75="","",CONCATENATE(B70,";",C70,";",D70,";",E70,";",F70,";",G70))</f>
        <v/>
      </c>
    </row>
    <row r="71" spans="1:8" ht="12.75" customHeight="1" x14ac:dyDescent="0.25">
      <c r="A71" s="8"/>
      <c r="B71" s="34" t="str">
        <f>IF('Specification of wages &amp; taxes'!B76="","",'Specification of wages &amp; taxes'!$C$3)</f>
        <v/>
      </c>
      <c r="C71" s="37" t="str">
        <f>IF('Specification of wages &amp; taxes'!B76="","",CONCATENATE("01","-",VLOOKUP('Specification of wages &amp; taxes'!$E$2,'Specification of wages &amp; taxes'!$A$208:$L$219,12,FALSE),"-",Kurs!$A$1,))</f>
        <v/>
      </c>
      <c r="D71" s="37" t="str">
        <f>IF('Specification of wages &amp; taxes'!B76="","",CONCATENATE(VLOOKUP('Specification of wages &amp; taxes'!E76,'Specification of wages &amp; taxes'!$B$208:$L$238,11,FALSE),VLOOKUP('Specification of wages &amp; taxes'!F76,'Specification of wages &amp; taxes'!$B$208:$L$238,11,FALSE),RIGHT('Specification of wages &amp; taxes'!G76,2),IF('Specification of wages &amp; taxes'!H76&gt;0,IF('Specification of wages &amp; taxes'!H76&gt;999,'Specification of wages &amp; taxes'!H76,CONCATENATE("0",'Specification of wages &amp; taxes'!H76)),"0000")))</f>
        <v/>
      </c>
      <c r="E71" s="37" t="str">
        <f>IF('Specification of wages &amp; taxes'!B76="","",VLOOKUP('Specification of wages &amp; taxes'!L76,'Specification of wages &amp; taxes'!$G$215:$I$220,3,FALSE))</f>
        <v/>
      </c>
      <c r="F71" s="37" t="str">
        <f>IF('Specification of wages &amp; taxes'!B76="","",ROUND('Specification of wages &amp; taxes'!AA76,0))</f>
        <v/>
      </c>
      <c r="G71" s="42" t="str">
        <f>IF('Specification of wages &amp; taxes'!B76="","",ROUND('Specification of wages &amp; taxes'!U76,0))</f>
        <v/>
      </c>
      <c r="H71" s="43" t="str">
        <f>IF('Specification of wages &amp; taxes'!B76="","",CONCATENATE(B71,";",C71,";",D71,";",E71,";",F71,";",G71))</f>
        <v/>
      </c>
    </row>
    <row r="72" spans="1:8" ht="12.75" customHeight="1" x14ac:dyDescent="0.25">
      <c r="A72" s="8"/>
      <c r="B72" s="34" t="str">
        <f>IF('Specification of wages &amp; taxes'!B77="","",'Specification of wages &amp; taxes'!$C$3)</f>
        <v/>
      </c>
      <c r="C72" s="37" t="str">
        <f>IF('Specification of wages &amp; taxes'!B77="","",CONCATENATE("01","-",VLOOKUP('Specification of wages &amp; taxes'!$E$2,'Specification of wages &amp; taxes'!$A$208:$L$219,12,FALSE),"-",Kurs!$A$1,))</f>
        <v/>
      </c>
      <c r="D72" s="37" t="str">
        <f>IF('Specification of wages &amp; taxes'!B77="","",CONCATENATE(VLOOKUP('Specification of wages &amp; taxes'!E77,'Specification of wages &amp; taxes'!$B$208:$L$238,11,FALSE),VLOOKUP('Specification of wages &amp; taxes'!F77,'Specification of wages &amp; taxes'!$B$208:$L$238,11,FALSE),RIGHT('Specification of wages &amp; taxes'!G77,2),IF('Specification of wages &amp; taxes'!H77&gt;0,IF('Specification of wages &amp; taxes'!H77&gt;999,'Specification of wages &amp; taxes'!H77,CONCATENATE("0",'Specification of wages &amp; taxes'!H77)),"0000")))</f>
        <v/>
      </c>
      <c r="E72" s="37" t="str">
        <f>IF('Specification of wages &amp; taxes'!B77="","",VLOOKUP('Specification of wages &amp; taxes'!L77,'Specification of wages &amp; taxes'!$G$215:$I$220,3,FALSE))</f>
        <v/>
      </c>
      <c r="F72" s="37" t="str">
        <f>IF('Specification of wages &amp; taxes'!B77="","",ROUND('Specification of wages &amp; taxes'!AA77,0))</f>
        <v/>
      </c>
      <c r="G72" s="42" t="str">
        <f>IF('Specification of wages &amp; taxes'!B77="","",ROUND('Specification of wages &amp; taxes'!U77,0))</f>
        <v/>
      </c>
      <c r="H72" s="43" t="str">
        <f>IF('Specification of wages &amp; taxes'!B77="","",CONCATENATE(B72,";",C72,";",D72,";",E72,";",F72,";",G72))</f>
        <v/>
      </c>
    </row>
    <row r="73" spans="1:8" ht="12.75" customHeight="1" x14ac:dyDescent="0.25">
      <c r="A73" s="8"/>
      <c r="B73" s="34" t="str">
        <f>IF('Specification of wages &amp; taxes'!B78="","",'Specification of wages &amp; taxes'!$C$3)</f>
        <v/>
      </c>
      <c r="C73" s="37" t="str">
        <f>IF('Specification of wages &amp; taxes'!B78="","",CONCATENATE("01","-",VLOOKUP('Specification of wages &amp; taxes'!$E$2,'Specification of wages &amp; taxes'!$A$208:$L$219,12,FALSE),"-",Kurs!$A$1,))</f>
        <v/>
      </c>
      <c r="D73" s="37" t="str">
        <f>IF('Specification of wages &amp; taxes'!B78="","",CONCATENATE(VLOOKUP('Specification of wages &amp; taxes'!E78,'Specification of wages &amp; taxes'!$B$208:$L$238,11,FALSE),VLOOKUP('Specification of wages &amp; taxes'!F78,'Specification of wages &amp; taxes'!$B$208:$L$238,11,FALSE),RIGHT('Specification of wages &amp; taxes'!G78,2),IF('Specification of wages &amp; taxes'!H78&gt;0,IF('Specification of wages &amp; taxes'!H78&gt;999,'Specification of wages &amp; taxes'!H78,CONCATENATE("0",'Specification of wages &amp; taxes'!H78)),"0000")))</f>
        <v/>
      </c>
      <c r="E73" s="37" t="str">
        <f>IF('Specification of wages &amp; taxes'!B78="","",VLOOKUP('Specification of wages &amp; taxes'!L78,'Specification of wages &amp; taxes'!$G$215:$I$220,3,FALSE))</f>
        <v/>
      </c>
      <c r="F73" s="37" t="str">
        <f>IF('Specification of wages &amp; taxes'!B78="","",ROUND('Specification of wages &amp; taxes'!AA78,0))</f>
        <v/>
      </c>
      <c r="G73" s="42" t="str">
        <f>IF('Specification of wages &amp; taxes'!B78="","",ROUND('Specification of wages &amp; taxes'!U78,0))</f>
        <v/>
      </c>
      <c r="H73" s="43" t="str">
        <f>IF('Specification of wages &amp; taxes'!B78="","",CONCATENATE(B73,";",C73,";",D73,";",E73,";",F73,";",G73))</f>
        <v/>
      </c>
    </row>
    <row r="74" spans="1:8" ht="12.75" customHeight="1" x14ac:dyDescent="0.25">
      <c r="A74" s="8"/>
      <c r="B74" s="34" t="str">
        <f>IF('Specification of wages &amp; taxes'!B79="","",'Specification of wages &amp; taxes'!$C$3)</f>
        <v/>
      </c>
      <c r="C74" s="37" t="str">
        <f>IF('Specification of wages &amp; taxes'!B79="","",CONCATENATE("01","-",VLOOKUP('Specification of wages &amp; taxes'!$E$2,'Specification of wages &amp; taxes'!$A$208:$L$219,12,FALSE),"-",Kurs!$A$1,))</f>
        <v/>
      </c>
      <c r="D74" s="37" t="str">
        <f>IF('Specification of wages &amp; taxes'!B79="","",CONCATENATE(VLOOKUP('Specification of wages &amp; taxes'!E79,'Specification of wages &amp; taxes'!$B$208:$L$238,11,FALSE),VLOOKUP('Specification of wages &amp; taxes'!F79,'Specification of wages &amp; taxes'!$B$208:$L$238,11,FALSE),RIGHT('Specification of wages &amp; taxes'!G79,2),IF('Specification of wages &amp; taxes'!H79&gt;0,IF('Specification of wages &amp; taxes'!H79&gt;999,'Specification of wages &amp; taxes'!H79,CONCATENATE("0",'Specification of wages &amp; taxes'!H79)),"0000")))</f>
        <v/>
      </c>
      <c r="E74" s="37" t="str">
        <f>IF('Specification of wages &amp; taxes'!B79="","",VLOOKUP('Specification of wages &amp; taxes'!L79,'Specification of wages &amp; taxes'!$G$215:$I$220,3,FALSE))</f>
        <v/>
      </c>
      <c r="F74" s="37" t="str">
        <f>IF('Specification of wages &amp; taxes'!B79="","",ROUND('Specification of wages &amp; taxes'!AA79,0))</f>
        <v/>
      </c>
      <c r="G74" s="42" t="str">
        <f>IF('Specification of wages &amp; taxes'!B79="","",ROUND('Specification of wages &amp; taxes'!U79,0))</f>
        <v/>
      </c>
      <c r="H74" s="43" t="str">
        <f>IF('Specification of wages &amp; taxes'!B79="","",CONCATENATE(B74,";",C74,";",D74,";",E74,";",F74,";",G74))</f>
        <v/>
      </c>
    </row>
    <row r="75" spans="1:8" ht="12.75" customHeight="1" x14ac:dyDescent="0.25">
      <c r="A75" s="8"/>
      <c r="B75" s="34" t="str">
        <f>IF('Specification of wages &amp; taxes'!B80="","",'Specification of wages &amp; taxes'!$C$3)</f>
        <v/>
      </c>
      <c r="C75" s="37" t="str">
        <f>IF('Specification of wages &amp; taxes'!B80="","",CONCATENATE("01","-",VLOOKUP('Specification of wages &amp; taxes'!$E$2,'Specification of wages &amp; taxes'!$A$208:$L$219,12,FALSE),"-",Kurs!$A$1,))</f>
        <v/>
      </c>
      <c r="D75" s="37" t="str">
        <f>IF('Specification of wages &amp; taxes'!B80="","",CONCATENATE(VLOOKUP('Specification of wages &amp; taxes'!E80,'Specification of wages &amp; taxes'!$B$208:$L$238,11,FALSE),VLOOKUP('Specification of wages &amp; taxes'!F80,'Specification of wages &amp; taxes'!$B$208:$L$238,11,FALSE),RIGHT('Specification of wages &amp; taxes'!G80,2),IF('Specification of wages &amp; taxes'!H80&gt;0,IF('Specification of wages &amp; taxes'!H80&gt;999,'Specification of wages &amp; taxes'!H80,CONCATENATE("0",'Specification of wages &amp; taxes'!H80)),"0000")))</f>
        <v/>
      </c>
      <c r="E75" s="37" t="str">
        <f>IF('Specification of wages &amp; taxes'!B80="","",VLOOKUP('Specification of wages &amp; taxes'!L80,'Specification of wages &amp; taxes'!$G$215:$I$220,3,FALSE))</f>
        <v/>
      </c>
      <c r="F75" s="37" t="str">
        <f>IF('Specification of wages &amp; taxes'!B80="","",ROUND('Specification of wages &amp; taxes'!AA80,0))</f>
        <v/>
      </c>
      <c r="G75" s="42" t="str">
        <f>IF('Specification of wages &amp; taxes'!B80="","",ROUND('Specification of wages &amp; taxes'!U80,0))</f>
        <v/>
      </c>
      <c r="H75" s="43" t="str">
        <f>IF('Specification of wages &amp; taxes'!B80="","",CONCATENATE(B75,";",C75,";",D75,";",E75,";",F75,";",G75))</f>
        <v/>
      </c>
    </row>
    <row r="76" spans="1:8" ht="12.75" customHeight="1" x14ac:dyDescent="0.25">
      <c r="A76" s="8"/>
      <c r="B76" s="34" t="str">
        <f>IF('Specification of wages &amp; taxes'!B81="","",'Specification of wages &amp; taxes'!$C$3)</f>
        <v/>
      </c>
      <c r="C76" s="37" t="str">
        <f>IF('Specification of wages &amp; taxes'!B81="","",CONCATENATE("01","-",VLOOKUP('Specification of wages &amp; taxes'!$E$2,'Specification of wages &amp; taxes'!$A$208:$L$219,12,FALSE),"-",Kurs!$A$1,))</f>
        <v/>
      </c>
      <c r="D76" s="37" t="str">
        <f>IF('Specification of wages &amp; taxes'!B81="","",CONCATENATE(VLOOKUP('Specification of wages &amp; taxes'!E81,'Specification of wages &amp; taxes'!$B$208:$L$238,11,FALSE),VLOOKUP('Specification of wages &amp; taxes'!F81,'Specification of wages &amp; taxes'!$B$208:$L$238,11,FALSE),RIGHT('Specification of wages &amp; taxes'!G81,2),IF('Specification of wages &amp; taxes'!H81&gt;0,IF('Specification of wages &amp; taxes'!H81&gt;999,'Specification of wages &amp; taxes'!H81,CONCATENATE("0",'Specification of wages &amp; taxes'!H81)),"0000")))</f>
        <v/>
      </c>
      <c r="E76" s="37" t="str">
        <f>IF('Specification of wages &amp; taxes'!B81="","",VLOOKUP('Specification of wages &amp; taxes'!L81,'Specification of wages &amp; taxes'!$G$215:$I$220,3,FALSE))</f>
        <v/>
      </c>
      <c r="F76" s="37" t="str">
        <f>IF('Specification of wages &amp; taxes'!B81="","",ROUND('Specification of wages &amp; taxes'!AA81,0))</f>
        <v/>
      </c>
      <c r="G76" s="42" t="str">
        <f>IF('Specification of wages &amp; taxes'!B81="","",ROUND('Specification of wages &amp; taxes'!U81,0))</f>
        <v/>
      </c>
      <c r="H76" s="43" t="str">
        <f>IF('Specification of wages &amp; taxes'!B81="","",CONCATENATE(B76,";",C76,";",D76,";",E76,";",F76,";",G76))</f>
        <v/>
      </c>
    </row>
    <row r="77" spans="1:8" ht="12.75" customHeight="1" x14ac:dyDescent="0.25">
      <c r="A77" s="8"/>
      <c r="B77" s="34" t="str">
        <f>IF('Specification of wages &amp; taxes'!B82="","",'Specification of wages &amp; taxes'!$C$3)</f>
        <v/>
      </c>
      <c r="C77" s="37" t="str">
        <f>IF('Specification of wages &amp; taxes'!B82="","",CONCATENATE("01","-",VLOOKUP('Specification of wages &amp; taxes'!$E$2,'Specification of wages &amp; taxes'!$A$208:$L$219,12,FALSE),"-",Kurs!$A$1,))</f>
        <v/>
      </c>
      <c r="D77" s="37" t="str">
        <f>IF('Specification of wages &amp; taxes'!B82="","",CONCATENATE(VLOOKUP('Specification of wages &amp; taxes'!E82,'Specification of wages &amp; taxes'!$B$208:$L$238,11,FALSE),VLOOKUP('Specification of wages &amp; taxes'!F82,'Specification of wages &amp; taxes'!$B$208:$L$238,11,FALSE),RIGHT('Specification of wages &amp; taxes'!G82,2),IF('Specification of wages &amp; taxes'!H82&gt;0,IF('Specification of wages &amp; taxes'!H82&gt;999,'Specification of wages &amp; taxes'!H82,CONCATENATE("0",'Specification of wages &amp; taxes'!H82)),"0000")))</f>
        <v/>
      </c>
      <c r="E77" s="37" t="str">
        <f>IF('Specification of wages &amp; taxes'!B82="","",VLOOKUP('Specification of wages &amp; taxes'!L82,'Specification of wages &amp; taxes'!$G$215:$I$220,3,FALSE))</f>
        <v/>
      </c>
      <c r="F77" s="37" t="str">
        <f>IF('Specification of wages &amp; taxes'!B82="","",ROUND('Specification of wages &amp; taxes'!AA82,0))</f>
        <v/>
      </c>
      <c r="G77" s="42" t="str">
        <f>IF('Specification of wages &amp; taxes'!B82="","",ROUND('Specification of wages &amp; taxes'!U82,0))</f>
        <v/>
      </c>
      <c r="H77" s="43" t="str">
        <f>IF('Specification of wages &amp; taxes'!B82="","",CONCATENATE(B77,";",C77,";",D77,";",E77,";",F77,";",G77))</f>
        <v/>
      </c>
    </row>
    <row r="78" spans="1:8" ht="12.75" customHeight="1" x14ac:dyDescent="0.25">
      <c r="A78" s="8"/>
      <c r="B78" s="34" t="str">
        <f>IF('Specification of wages &amp; taxes'!B83="","",'Specification of wages &amp; taxes'!$C$3)</f>
        <v/>
      </c>
      <c r="C78" s="37" t="str">
        <f>IF('Specification of wages &amp; taxes'!B83="","",CONCATENATE("01","-",VLOOKUP('Specification of wages &amp; taxes'!$E$2,'Specification of wages &amp; taxes'!$A$208:$L$219,12,FALSE),"-",Kurs!$A$1,))</f>
        <v/>
      </c>
      <c r="D78" s="37" t="str">
        <f>IF('Specification of wages &amp; taxes'!B83="","",CONCATENATE(VLOOKUP('Specification of wages &amp; taxes'!E83,'Specification of wages &amp; taxes'!$B$208:$L$238,11,FALSE),VLOOKUP('Specification of wages &amp; taxes'!F83,'Specification of wages &amp; taxes'!$B$208:$L$238,11,FALSE),RIGHT('Specification of wages &amp; taxes'!G83,2),IF('Specification of wages &amp; taxes'!H83&gt;0,IF('Specification of wages &amp; taxes'!H83&gt;999,'Specification of wages &amp; taxes'!H83,CONCATENATE("0",'Specification of wages &amp; taxes'!H83)),"0000")))</f>
        <v/>
      </c>
      <c r="E78" s="37" t="str">
        <f>IF('Specification of wages &amp; taxes'!B83="","",VLOOKUP('Specification of wages &amp; taxes'!L83,'Specification of wages &amp; taxes'!$G$215:$I$220,3,FALSE))</f>
        <v/>
      </c>
      <c r="F78" s="37" t="str">
        <f>IF('Specification of wages &amp; taxes'!B83="","",ROUND('Specification of wages &amp; taxes'!AA83,0))</f>
        <v/>
      </c>
      <c r="G78" s="42" t="str">
        <f>IF('Specification of wages &amp; taxes'!B83="","",ROUND('Specification of wages &amp; taxes'!U83,0))</f>
        <v/>
      </c>
      <c r="H78" s="43" t="str">
        <f>IF('Specification of wages &amp; taxes'!B83="","",CONCATENATE(B78,";",C78,";",D78,";",E78,";",F78,";",G78))</f>
        <v/>
      </c>
    </row>
    <row r="79" spans="1:8" ht="12.75" customHeight="1" x14ac:dyDescent="0.25">
      <c r="A79" s="8"/>
      <c r="B79" s="34" t="str">
        <f>IF('Specification of wages &amp; taxes'!B84="","",'Specification of wages &amp; taxes'!$C$3)</f>
        <v/>
      </c>
      <c r="C79" s="37" t="str">
        <f>IF('Specification of wages &amp; taxes'!B84="","",CONCATENATE("01","-",VLOOKUP('Specification of wages &amp; taxes'!$E$2,'Specification of wages &amp; taxes'!$A$208:$L$219,12,FALSE),"-",Kurs!$A$1,))</f>
        <v/>
      </c>
      <c r="D79" s="37" t="str">
        <f>IF('Specification of wages &amp; taxes'!B84="","",CONCATENATE(VLOOKUP('Specification of wages &amp; taxes'!E84,'Specification of wages &amp; taxes'!$B$208:$L$238,11,FALSE),VLOOKUP('Specification of wages &amp; taxes'!F84,'Specification of wages &amp; taxes'!$B$208:$L$238,11,FALSE),RIGHT('Specification of wages &amp; taxes'!G84,2),IF('Specification of wages &amp; taxes'!H84&gt;0,IF('Specification of wages &amp; taxes'!H84&gt;999,'Specification of wages &amp; taxes'!H84,CONCATENATE("0",'Specification of wages &amp; taxes'!H84)),"0000")))</f>
        <v/>
      </c>
      <c r="E79" s="37" t="str">
        <f>IF('Specification of wages &amp; taxes'!B84="","",VLOOKUP('Specification of wages &amp; taxes'!L84,'Specification of wages &amp; taxes'!$G$215:$I$220,3,FALSE))</f>
        <v/>
      </c>
      <c r="F79" s="37" t="str">
        <f>IF('Specification of wages &amp; taxes'!B84="","",ROUND('Specification of wages &amp; taxes'!AA84,0))</f>
        <v/>
      </c>
      <c r="G79" s="42" t="str">
        <f>IF('Specification of wages &amp; taxes'!B84="","",ROUND('Specification of wages &amp; taxes'!U84,0))</f>
        <v/>
      </c>
      <c r="H79" s="43" t="str">
        <f>IF('Specification of wages &amp; taxes'!B84="","",CONCATENATE(B79,";",C79,";",D79,";",E79,";",F79,";",G79))</f>
        <v/>
      </c>
    </row>
    <row r="80" spans="1:8" ht="12.75" customHeight="1" x14ac:dyDescent="0.25">
      <c r="A80" s="8"/>
      <c r="B80" s="34" t="str">
        <f>IF('Specification of wages &amp; taxes'!B85="","",'Specification of wages &amp; taxes'!$C$3)</f>
        <v/>
      </c>
      <c r="C80" s="37" t="str">
        <f>IF('Specification of wages &amp; taxes'!B85="","",CONCATENATE("01","-",VLOOKUP('Specification of wages &amp; taxes'!$E$2,'Specification of wages &amp; taxes'!$A$208:$L$219,12,FALSE),"-",Kurs!$A$1,))</f>
        <v/>
      </c>
      <c r="D80" s="37" t="str">
        <f>IF('Specification of wages &amp; taxes'!B85="","",CONCATENATE(VLOOKUP('Specification of wages &amp; taxes'!E85,'Specification of wages &amp; taxes'!$B$208:$L$238,11,FALSE),VLOOKUP('Specification of wages &amp; taxes'!F85,'Specification of wages &amp; taxes'!$B$208:$L$238,11,FALSE),RIGHT('Specification of wages &amp; taxes'!G85,2),IF('Specification of wages &amp; taxes'!H85&gt;0,IF('Specification of wages &amp; taxes'!H85&gt;999,'Specification of wages &amp; taxes'!H85,CONCATENATE("0",'Specification of wages &amp; taxes'!H85)),"0000")))</f>
        <v/>
      </c>
      <c r="E80" s="37" t="str">
        <f>IF('Specification of wages &amp; taxes'!B85="","",VLOOKUP('Specification of wages &amp; taxes'!L85,'Specification of wages &amp; taxes'!$G$215:$I$220,3,FALSE))</f>
        <v/>
      </c>
      <c r="F80" s="37" t="str">
        <f>IF('Specification of wages &amp; taxes'!B85="","",ROUND('Specification of wages &amp; taxes'!AA85,0))</f>
        <v/>
      </c>
      <c r="G80" s="42" t="str">
        <f>IF('Specification of wages &amp; taxes'!B85="","",ROUND('Specification of wages &amp; taxes'!U85,0))</f>
        <v/>
      </c>
      <c r="H80" s="43" t="str">
        <f>IF('Specification of wages &amp; taxes'!B85="","",CONCATENATE(B80,";",C80,";",D80,";",E80,";",F80,";",G80))</f>
        <v/>
      </c>
    </row>
    <row r="81" spans="1:8" ht="12.75" customHeight="1" x14ac:dyDescent="0.25">
      <c r="A81" s="8"/>
      <c r="B81" s="34" t="str">
        <f>IF('Specification of wages &amp; taxes'!B86="","",'Specification of wages &amp; taxes'!$C$3)</f>
        <v/>
      </c>
      <c r="C81" s="37" t="str">
        <f>IF('Specification of wages &amp; taxes'!B86="","",CONCATENATE("01","-",VLOOKUP('Specification of wages &amp; taxes'!$E$2,'Specification of wages &amp; taxes'!$A$208:$L$219,12,FALSE),"-",Kurs!$A$1,))</f>
        <v/>
      </c>
      <c r="D81" s="37" t="str">
        <f>IF('Specification of wages &amp; taxes'!B86="","",CONCATENATE(VLOOKUP('Specification of wages &amp; taxes'!E86,'Specification of wages &amp; taxes'!$B$208:$L$238,11,FALSE),VLOOKUP('Specification of wages &amp; taxes'!F86,'Specification of wages &amp; taxes'!$B$208:$L$238,11,FALSE),RIGHT('Specification of wages &amp; taxes'!G86,2),IF('Specification of wages &amp; taxes'!H86&gt;0,IF('Specification of wages &amp; taxes'!H86&gt;999,'Specification of wages &amp; taxes'!H86,CONCATENATE("0",'Specification of wages &amp; taxes'!H86)),"0000")))</f>
        <v/>
      </c>
      <c r="E81" s="37" t="str">
        <f>IF('Specification of wages &amp; taxes'!B86="","",VLOOKUP('Specification of wages &amp; taxes'!L86,'Specification of wages &amp; taxes'!$G$215:$I$220,3,FALSE))</f>
        <v/>
      </c>
      <c r="F81" s="37" t="str">
        <f>IF('Specification of wages &amp; taxes'!B86="","",ROUND('Specification of wages &amp; taxes'!AA86,0))</f>
        <v/>
      </c>
      <c r="G81" s="42" t="str">
        <f>IF('Specification of wages &amp; taxes'!B86="","",ROUND('Specification of wages &amp; taxes'!U86,0))</f>
        <v/>
      </c>
      <c r="H81" s="43" t="str">
        <f>IF('Specification of wages &amp; taxes'!B86="","",CONCATENATE(B81,";",C81,";",D81,";",E81,";",F81,";",G81))</f>
        <v/>
      </c>
    </row>
    <row r="82" spans="1:8" ht="12.75" customHeight="1" x14ac:dyDescent="0.25">
      <c r="A82" s="8"/>
      <c r="B82" s="34" t="str">
        <f>IF('Specification of wages &amp; taxes'!B87="","",'Specification of wages &amp; taxes'!$C$3)</f>
        <v/>
      </c>
      <c r="C82" s="37" t="str">
        <f>IF('Specification of wages &amp; taxes'!B87="","",CONCATENATE("01","-",VLOOKUP('Specification of wages &amp; taxes'!$E$2,'Specification of wages &amp; taxes'!$A$208:$L$219,12,FALSE),"-",Kurs!$A$1,))</f>
        <v/>
      </c>
      <c r="D82" s="37" t="str">
        <f>IF('Specification of wages &amp; taxes'!B87="","",CONCATENATE(VLOOKUP('Specification of wages &amp; taxes'!E87,'Specification of wages &amp; taxes'!$B$208:$L$238,11,FALSE),VLOOKUP('Specification of wages &amp; taxes'!F87,'Specification of wages &amp; taxes'!$B$208:$L$238,11,FALSE),RIGHT('Specification of wages &amp; taxes'!G87,2),IF('Specification of wages &amp; taxes'!H87&gt;0,IF('Specification of wages &amp; taxes'!H87&gt;999,'Specification of wages &amp; taxes'!H87,CONCATENATE("0",'Specification of wages &amp; taxes'!H87)),"0000")))</f>
        <v/>
      </c>
      <c r="E82" s="37" t="str">
        <f>IF('Specification of wages &amp; taxes'!B87="","",VLOOKUP('Specification of wages &amp; taxes'!L87,'Specification of wages &amp; taxes'!$G$215:$I$220,3,FALSE))</f>
        <v/>
      </c>
      <c r="F82" s="37" t="str">
        <f>IF('Specification of wages &amp; taxes'!B87="","",ROUND('Specification of wages &amp; taxes'!AA87,0))</f>
        <v/>
      </c>
      <c r="G82" s="42" t="str">
        <f>IF('Specification of wages &amp; taxes'!B87="","",ROUND('Specification of wages &amp; taxes'!U87,0))</f>
        <v/>
      </c>
      <c r="H82" s="43" t="str">
        <f>IF('Specification of wages &amp; taxes'!B87="","",CONCATENATE(B82,";",C82,";",D82,";",E82,";",F82,";",G82))</f>
        <v/>
      </c>
    </row>
    <row r="83" spans="1:8" ht="12.75" customHeight="1" x14ac:dyDescent="0.25">
      <c r="A83" s="8"/>
      <c r="B83" s="34" t="str">
        <f>IF('Specification of wages &amp; taxes'!B88="","",'Specification of wages &amp; taxes'!$C$3)</f>
        <v/>
      </c>
      <c r="C83" s="37" t="str">
        <f>IF('Specification of wages &amp; taxes'!B88="","",CONCATENATE("01","-",VLOOKUP('Specification of wages &amp; taxes'!$E$2,'Specification of wages &amp; taxes'!$A$208:$L$219,12,FALSE),"-",Kurs!$A$1,))</f>
        <v/>
      </c>
      <c r="D83" s="37" t="str">
        <f>IF('Specification of wages &amp; taxes'!B88="","",CONCATENATE(VLOOKUP('Specification of wages &amp; taxes'!E88,'Specification of wages &amp; taxes'!$B$208:$L$238,11,FALSE),VLOOKUP('Specification of wages &amp; taxes'!F88,'Specification of wages &amp; taxes'!$B$208:$L$238,11,FALSE),RIGHT('Specification of wages &amp; taxes'!G88,2),IF('Specification of wages &amp; taxes'!H88&gt;0,IF('Specification of wages &amp; taxes'!H88&gt;999,'Specification of wages &amp; taxes'!H88,CONCATENATE("0",'Specification of wages &amp; taxes'!H88)),"0000")))</f>
        <v/>
      </c>
      <c r="E83" s="37" t="str">
        <f>IF('Specification of wages &amp; taxes'!B88="","",VLOOKUP('Specification of wages &amp; taxes'!L88,'Specification of wages &amp; taxes'!$G$215:$I$220,3,FALSE))</f>
        <v/>
      </c>
      <c r="F83" s="37" t="str">
        <f>IF('Specification of wages &amp; taxes'!B88="","",ROUND('Specification of wages &amp; taxes'!AA88,0))</f>
        <v/>
      </c>
      <c r="G83" s="42" t="str">
        <f>IF('Specification of wages &amp; taxes'!B88="","",ROUND('Specification of wages &amp; taxes'!U88,0))</f>
        <v/>
      </c>
      <c r="H83" s="43" t="str">
        <f>IF('Specification of wages &amp; taxes'!B88="","",CONCATENATE(B83,";",C83,";",D83,";",E83,";",F83,";",G83))</f>
        <v/>
      </c>
    </row>
    <row r="84" spans="1:8" ht="12.75" customHeight="1" x14ac:dyDescent="0.25">
      <c r="A84" s="8"/>
      <c r="B84" s="34" t="str">
        <f>IF('Specification of wages &amp; taxes'!B89="","",'Specification of wages &amp; taxes'!$C$3)</f>
        <v/>
      </c>
      <c r="C84" s="37" t="str">
        <f>IF('Specification of wages &amp; taxes'!B89="","",CONCATENATE("01","-",VLOOKUP('Specification of wages &amp; taxes'!$E$2,'Specification of wages &amp; taxes'!$A$208:$L$219,12,FALSE),"-",Kurs!$A$1,))</f>
        <v/>
      </c>
      <c r="D84" s="37" t="str">
        <f>IF('Specification of wages &amp; taxes'!B89="","",CONCATENATE(VLOOKUP('Specification of wages &amp; taxes'!E89,'Specification of wages &amp; taxes'!$B$208:$L$238,11,FALSE),VLOOKUP('Specification of wages &amp; taxes'!F89,'Specification of wages &amp; taxes'!$B$208:$L$238,11,FALSE),RIGHT('Specification of wages &amp; taxes'!G89,2),IF('Specification of wages &amp; taxes'!H89&gt;0,IF('Specification of wages &amp; taxes'!H89&gt;999,'Specification of wages &amp; taxes'!H89,CONCATENATE("0",'Specification of wages &amp; taxes'!H89)),"0000")))</f>
        <v/>
      </c>
      <c r="E84" s="37" t="str">
        <f>IF('Specification of wages &amp; taxes'!B89="","",VLOOKUP('Specification of wages &amp; taxes'!L89,'Specification of wages &amp; taxes'!$G$215:$I$220,3,FALSE))</f>
        <v/>
      </c>
      <c r="F84" s="37" t="str">
        <f>IF('Specification of wages &amp; taxes'!B89="","",ROUND('Specification of wages &amp; taxes'!AA89,0))</f>
        <v/>
      </c>
      <c r="G84" s="42" t="str">
        <f>IF('Specification of wages &amp; taxes'!B89="","",ROUND('Specification of wages &amp; taxes'!U89,0))</f>
        <v/>
      </c>
      <c r="H84" s="43" t="str">
        <f>IF('Specification of wages &amp; taxes'!B89="","",CONCATENATE(B84,";",C84,";",D84,";",E84,";",F84,";",G84))</f>
        <v/>
      </c>
    </row>
    <row r="85" spans="1:8" ht="12.75" customHeight="1" x14ac:dyDescent="0.25">
      <c r="A85" s="8"/>
      <c r="B85" s="34" t="str">
        <f>IF('Specification of wages &amp; taxes'!B90="","",'Specification of wages &amp; taxes'!$C$3)</f>
        <v/>
      </c>
      <c r="C85" s="37" t="str">
        <f>IF('Specification of wages &amp; taxes'!B90="","",CONCATENATE("01","-",VLOOKUP('Specification of wages &amp; taxes'!$E$2,'Specification of wages &amp; taxes'!$A$208:$L$219,12,FALSE),"-",Kurs!$A$1,))</f>
        <v/>
      </c>
      <c r="D85" s="37" t="str">
        <f>IF('Specification of wages &amp; taxes'!B90="","",CONCATENATE(VLOOKUP('Specification of wages &amp; taxes'!E90,'Specification of wages &amp; taxes'!$B$208:$L$238,11,FALSE),VLOOKUP('Specification of wages &amp; taxes'!F90,'Specification of wages &amp; taxes'!$B$208:$L$238,11,FALSE),RIGHT('Specification of wages &amp; taxes'!G90,2),IF('Specification of wages &amp; taxes'!H90&gt;0,IF('Specification of wages &amp; taxes'!H90&gt;999,'Specification of wages &amp; taxes'!H90,CONCATENATE("0",'Specification of wages &amp; taxes'!H90)),"0000")))</f>
        <v/>
      </c>
      <c r="E85" s="37" t="str">
        <f>IF('Specification of wages &amp; taxes'!B90="","",VLOOKUP('Specification of wages &amp; taxes'!L90,'Specification of wages &amp; taxes'!$G$215:$I$220,3,FALSE))</f>
        <v/>
      </c>
      <c r="F85" s="37" t="str">
        <f>IF('Specification of wages &amp; taxes'!B90="","",ROUND('Specification of wages &amp; taxes'!AA90,0))</f>
        <v/>
      </c>
      <c r="G85" s="42" t="str">
        <f>IF('Specification of wages &amp; taxes'!B90="","",ROUND('Specification of wages &amp; taxes'!U90,0))</f>
        <v/>
      </c>
      <c r="H85" s="43" t="str">
        <f>IF('Specification of wages &amp; taxes'!B90="","",CONCATENATE(B85,";",C85,";",D85,";",E85,";",F85,";",G85))</f>
        <v/>
      </c>
    </row>
    <row r="86" spans="1:8" ht="12.75" customHeight="1" x14ac:dyDescent="0.25">
      <c r="A86" s="8"/>
      <c r="B86" s="34" t="str">
        <f>IF('Specification of wages &amp; taxes'!B91="","",'Specification of wages &amp; taxes'!$C$3)</f>
        <v/>
      </c>
      <c r="C86" s="37" t="str">
        <f>IF('Specification of wages &amp; taxes'!B91="","",CONCATENATE("01","-",VLOOKUP('Specification of wages &amp; taxes'!$E$2,'Specification of wages &amp; taxes'!$A$208:$L$219,12,FALSE),"-",Kurs!$A$1,))</f>
        <v/>
      </c>
      <c r="D86" s="37" t="str">
        <f>IF('Specification of wages &amp; taxes'!B91="","",CONCATENATE(VLOOKUP('Specification of wages &amp; taxes'!E91,'Specification of wages &amp; taxes'!$B$208:$L$238,11,FALSE),VLOOKUP('Specification of wages &amp; taxes'!F91,'Specification of wages &amp; taxes'!$B$208:$L$238,11,FALSE),RIGHT('Specification of wages &amp; taxes'!G91,2),IF('Specification of wages &amp; taxes'!H91&gt;0,IF('Specification of wages &amp; taxes'!H91&gt;999,'Specification of wages &amp; taxes'!H91,CONCATENATE("0",'Specification of wages &amp; taxes'!H91)),"0000")))</f>
        <v/>
      </c>
      <c r="E86" s="37" t="str">
        <f>IF('Specification of wages &amp; taxes'!B91="","",VLOOKUP('Specification of wages &amp; taxes'!L91,'Specification of wages &amp; taxes'!$G$215:$I$220,3,FALSE))</f>
        <v/>
      </c>
      <c r="F86" s="37" t="str">
        <f>IF('Specification of wages &amp; taxes'!B91="","",ROUND('Specification of wages &amp; taxes'!AA91,0))</f>
        <v/>
      </c>
      <c r="G86" s="42" t="str">
        <f>IF('Specification of wages &amp; taxes'!B91="","",ROUND('Specification of wages &amp; taxes'!U91,0))</f>
        <v/>
      </c>
      <c r="H86" s="43" t="str">
        <f>IF('Specification of wages &amp; taxes'!B91="","",CONCATENATE(B86,";",C86,";",D86,";",E86,";",F86,";",G86))</f>
        <v/>
      </c>
    </row>
    <row r="87" spans="1:8" ht="12.75" customHeight="1" x14ac:dyDescent="0.25">
      <c r="A87" s="8"/>
      <c r="B87" s="34" t="str">
        <f>IF('Specification of wages &amp; taxes'!B92="","",'Specification of wages &amp; taxes'!$C$3)</f>
        <v/>
      </c>
      <c r="C87" s="37" t="str">
        <f>IF('Specification of wages &amp; taxes'!B92="","",CONCATENATE("01","-",VLOOKUP('Specification of wages &amp; taxes'!$E$2,'Specification of wages &amp; taxes'!$A$208:$L$219,12,FALSE),"-",Kurs!$A$1,))</f>
        <v/>
      </c>
      <c r="D87" s="37" t="str">
        <f>IF('Specification of wages &amp; taxes'!B92="","",CONCATENATE(VLOOKUP('Specification of wages &amp; taxes'!E92,'Specification of wages &amp; taxes'!$B$208:$L$238,11,FALSE),VLOOKUP('Specification of wages &amp; taxes'!F92,'Specification of wages &amp; taxes'!$B$208:$L$238,11,FALSE),RIGHT('Specification of wages &amp; taxes'!G92,2),IF('Specification of wages &amp; taxes'!H92&gt;0,IF('Specification of wages &amp; taxes'!H92&gt;999,'Specification of wages &amp; taxes'!H92,CONCATENATE("0",'Specification of wages &amp; taxes'!H92)),"0000")))</f>
        <v/>
      </c>
      <c r="E87" s="37" t="str">
        <f>IF('Specification of wages &amp; taxes'!B92="","",VLOOKUP('Specification of wages &amp; taxes'!L92,'Specification of wages &amp; taxes'!$G$215:$I$220,3,FALSE))</f>
        <v/>
      </c>
      <c r="F87" s="37" t="str">
        <f>IF('Specification of wages &amp; taxes'!B92="","",ROUND('Specification of wages &amp; taxes'!AA92,0))</f>
        <v/>
      </c>
      <c r="G87" s="42" t="str">
        <f>IF('Specification of wages &amp; taxes'!B92="","",ROUND('Specification of wages &amp; taxes'!U92,0))</f>
        <v/>
      </c>
      <c r="H87" s="43" t="str">
        <f>IF('Specification of wages &amp; taxes'!B92="","",CONCATENATE(B87,";",C87,";",D87,";",E87,";",F87,";",G87))</f>
        <v/>
      </c>
    </row>
    <row r="88" spans="1:8" ht="12.75" customHeight="1" x14ac:dyDescent="0.25">
      <c r="A88" s="8"/>
      <c r="B88" s="34" t="str">
        <f>IF('Specification of wages &amp; taxes'!B93="","",'Specification of wages &amp; taxes'!$C$3)</f>
        <v/>
      </c>
      <c r="C88" s="37" t="str">
        <f>IF('Specification of wages &amp; taxes'!B93="","",CONCATENATE("01","-",VLOOKUP('Specification of wages &amp; taxes'!$E$2,'Specification of wages &amp; taxes'!$A$208:$L$219,12,FALSE),"-",Kurs!$A$1,))</f>
        <v/>
      </c>
      <c r="D88" s="37" t="str">
        <f>IF('Specification of wages &amp; taxes'!B93="","",CONCATENATE(VLOOKUP('Specification of wages &amp; taxes'!E93,'Specification of wages &amp; taxes'!$B$208:$L$238,11,FALSE),VLOOKUP('Specification of wages &amp; taxes'!F93,'Specification of wages &amp; taxes'!$B$208:$L$238,11,FALSE),RIGHT('Specification of wages &amp; taxes'!G93,2),IF('Specification of wages &amp; taxes'!H93&gt;0,IF('Specification of wages &amp; taxes'!H93&gt;999,'Specification of wages &amp; taxes'!H93,CONCATENATE("0",'Specification of wages &amp; taxes'!H93)),"0000")))</f>
        <v/>
      </c>
      <c r="E88" s="37" t="str">
        <f>IF('Specification of wages &amp; taxes'!B93="","",VLOOKUP('Specification of wages &amp; taxes'!L93,'Specification of wages &amp; taxes'!$G$215:$I$220,3,FALSE))</f>
        <v/>
      </c>
      <c r="F88" s="37" t="str">
        <f>IF('Specification of wages &amp; taxes'!B93="","",ROUND('Specification of wages &amp; taxes'!AA93,0))</f>
        <v/>
      </c>
      <c r="G88" s="42" t="str">
        <f>IF('Specification of wages &amp; taxes'!B93="","",ROUND('Specification of wages &amp; taxes'!U93,0))</f>
        <v/>
      </c>
      <c r="H88" s="43" t="str">
        <f>IF('Specification of wages &amp; taxes'!B93="","",CONCATENATE(B88,";",C88,";",D88,";",E88,";",F88,";",G88))</f>
        <v/>
      </c>
    </row>
    <row r="89" spans="1:8" ht="12.75" customHeight="1" x14ac:dyDescent="0.25">
      <c r="A89" s="8"/>
      <c r="B89" s="34" t="str">
        <f>IF('Specification of wages &amp; taxes'!B94="","",'Specification of wages &amp; taxes'!$C$3)</f>
        <v/>
      </c>
      <c r="C89" s="37" t="str">
        <f>IF('Specification of wages &amp; taxes'!B94="","",CONCATENATE("01","-",VLOOKUP('Specification of wages &amp; taxes'!$E$2,'Specification of wages &amp; taxes'!$A$208:$L$219,12,FALSE),"-",Kurs!$A$1,))</f>
        <v/>
      </c>
      <c r="D89" s="37" t="str">
        <f>IF('Specification of wages &amp; taxes'!B94="","",CONCATENATE(VLOOKUP('Specification of wages &amp; taxes'!E94,'Specification of wages &amp; taxes'!$B$208:$L$238,11,FALSE),VLOOKUP('Specification of wages &amp; taxes'!F94,'Specification of wages &amp; taxes'!$B$208:$L$238,11,FALSE),RIGHT('Specification of wages &amp; taxes'!G94,2),IF('Specification of wages &amp; taxes'!H94&gt;0,IF('Specification of wages &amp; taxes'!H94&gt;999,'Specification of wages &amp; taxes'!H94,CONCATENATE("0",'Specification of wages &amp; taxes'!H94)),"0000")))</f>
        <v/>
      </c>
      <c r="E89" s="37" t="str">
        <f>IF('Specification of wages &amp; taxes'!B94="","",VLOOKUP('Specification of wages &amp; taxes'!L94,'Specification of wages &amp; taxes'!$G$215:$I$220,3,FALSE))</f>
        <v/>
      </c>
      <c r="F89" s="37" t="str">
        <f>IF('Specification of wages &amp; taxes'!B94="","",ROUND('Specification of wages &amp; taxes'!AA94,0))</f>
        <v/>
      </c>
      <c r="G89" s="42" t="str">
        <f>IF('Specification of wages &amp; taxes'!B94="","",ROUND('Specification of wages &amp; taxes'!U94,0))</f>
        <v/>
      </c>
      <c r="H89" s="43" t="str">
        <f>IF('Specification of wages &amp; taxes'!B94="","",CONCATENATE(B89,";",C89,";",D89,";",E89,";",F89,";",G89))</f>
        <v/>
      </c>
    </row>
    <row r="90" spans="1:8" ht="12.75" customHeight="1" x14ac:dyDescent="0.25">
      <c r="A90" s="8"/>
      <c r="B90" s="34" t="str">
        <f>IF('Specification of wages &amp; taxes'!B95="","",'Specification of wages &amp; taxes'!$C$3)</f>
        <v/>
      </c>
      <c r="C90" s="37" t="str">
        <f>IF('Specification of wages &amp; taxes'!B95="","",CONCATENATE("01","-",VLOOKUP('Specification of wages &amp; taxes'!$E$2,'Specification of wages &amp; taxes'!$A$208:$L$219,12,FALSE),"-",Kurs!$A$1,))</f>
        <v/>
      </c>
      <c r="D90" s="37" t="str">
        <f>IF('Specification of wages &amp; taxes'!B95="","",CONCATENATE(VLOOKUP('Specification of wages &amp; taxes'!E95,'Specification of wages &amp; taxes'!$B$208:$L$238,11,FALSE),VLOOKUP('Specification of wages &amp; taxes'!F95,'Specification of wages &amp; taxes'!$B$208:$L$238,11,FALSE),RIGHT('Specification of wages &amp; taxes'!G95,2),IF('Specification of wages &amp; taxes'!H95&gt;0,IF('Specification of wages &amp; taxes'!H95&gt;999,'Specification of wages &amp; taxes'!H95,CONCATENATE("0",'Specification of wages &amp; taxes'!H95)),"0000")))</f>
        <v/>
      </c>
      <c r="E90" s="37" t="str">
        <f>IF('Specification of wages &amp; taxes'!B95="","",VLOOKUP('Specification of wages &amp; taxes'!L95,'Specification of wages &amp; taxes'!$G$215:$I$220,3,FALSE))</f>
        <v/>
      </c>
      <c r="F90" s="37" t="str">
        <f>IF('Specification of wages &amp; taxes'!B95="","",ROUND('Specification of wages &amp; taxes'!AA95,0))</f>
        <v/>
      </c>
      <c r="G90" s="42" t="str">
        <f>IF('Specification of wages &amp; taxes'!B95="","",ROUND('Specification of wages &amp; taxes'!U95,0))</f>
        <v/>
      </c>
      <c r="H90" s="43" t="str">
        <f>IF('Specification of wages &amp; taxes'!B95="","",CONCATENATE(B90,";",C90,";",D90,";",E90,";",F90,";",G90))</f>
        <v/>
      </c>
    </row>
    <row r="91" spans="1:8" ht="12.75" customHeight="1" x14ac:dyDescent="0.25">
      <c r="A91" s="8"/>
      <c r="B91" s="34" t="str">
        <f>IF('Specification of wages &amp; taxes'!B96="","",'Specification of wages &amp; taxes'!$C$3)</f>
        <v/>
      </c>
      <c r="C91" s="37" t="str">
        <f>IF('Specification of wages &amp; taxes'!B96="","",CONCATENATE("01","-",VLOOKUP('Specification of wages &amp; taxes'!$E$2,'Specification of wages &amp; taxes'!$A$208:$L$219,12,FALSE),"-",Kurs!$A$1,))</f>
        <v/>
      </c>
      <c r="D91" s="37" t="str">
        <f>IF('Specification of wages &amp; taxes'!B96="","",CONCATENATE(VLOOKUP('Specification of wages &amp; taxes'!E96,'Specification of wages &amp; taxes'!$B$208:$L$238,11,FALSE),VLOOKUP('Specification of wages &amp; taxes'!F96,'Specification of wages &amp; taxes'!$B$208:$L$238,11,FALSE),RIGHT('Specification of wages &amp; taxes'!G96,2),IF('Specification of wages &amp; taxes'!H96&gt;0,IF('Specification of wages &amp; taxes'!H96&gt;999,'Specification of wages &amp; taxes'!H96,CONCATENATE("0",'Specification of wages &amp; taxes'!H96)),"0000")))</f>
        <v/>
      </c>
      <c r="E91" s="37" t="str">
        <f>IF('Specification of wages &amp; taxes'!B96="","",VLOOKUP('Specification of wages &amp; taxes'!L96,'Specification of wages &amp; taxes'!$G$215:$I$220,3,FALSE))</f>
        <v/>
      </c>
      <c r="F91" s="37" t="str">
        <f>IF('Specification of wages &amp; taxes'!B96="","",ROUND('Specification of wages &amp; taxes'!AA96,0))</f>
        <v/>
      </c>
      <c r="G91" s="42" t="str">
        <f>IF('Specification of wages &amp; taxes'!B96="","",ROUND('Specification of wages &amp; taxes'!U96,0))</f>
        <v/>
      </c>
      <c r="H91" s="43" t="str">
        <f>IF('Specification of wages &amp; taxes'!B96="","",CONCATENATE(B91,";",C91,";",D91,";",E91,";",F91,";",G91))</f>
        <v/>
      </c>
    </row>
    <row r="92" spans="1:8" ht="12.75" customHeight="1" x14ac:dyDescent="0.25">
      <c r="A92" s="8"/>
      <c r="B92" s="34" t="str">
        <f>IF('Specification of wages &amp; taxes'!B97="","",'Specification of wages &amp; taxes'!$C$3)</f>
        <v/>
      </c>
      <c r="C92" s="37" t="str">
        <f>IF('Specification of wages &amp; taxes'!B97="","",CONCATENATE("01","-",VLOOKUP('Specification of wages &amp; taxes'!$E$2,'Specification of wages &amp; taxes'!$A$208:$L$219,12,FALSE),"-",Kurs!$A$1,))</f>
        <v/>
      </c>
      <c r="D92" s="37" t="str">
        <f>IF('Specification of wages &amp; taxes'!B97="","",CONCATENATE(VLOOKUP('Specification of wages &amp; taxes'!E97,'Specification of wages &amp; taxes'!$B$208:$L$238,11,FALSE),VLOOKUP('Specification of wages &amp; taxes'!F97,'Specification of wages &amp; taxes'!$B$208:$L$238,11,FALSE),RIGHT('Specification of wages &amp; taxes'!G97,2),IF('Specification of wages &amp; taxes'!H97&gt;0,IF('Specification of wages &amp; taxes'!H97&gt;999,'Specification of wages &amp; taxes'!H97,CONCATENATE("0",'Specification of wages &amp; taxes'!H97)),"0000")))</f>
        <v/>
      </c>
      <c r="E92" s="37" t="str">
        <f>IF('Specification of wages &amp; taxes'!B97="","",VLOOKUP('Specification of wages &amp; taxes'!L97,'Specification of wages &amp; taxes'!$G$215:$I$220,3,FALSE))</f>
        <v/>
      </c>
      <c r="F92" s="37" t="str">
        <f>IF('Specification of wages &amp; taxes'!B97="","",ROUND('Specification of wages &amp; taxes'!AA97,0))</f>
        <v/>
      </c>
      <c r="G92" s="42" t="str">
        <f>IF('Specification of wages &amp; taxes'!B97="","",ROUND('Specification of wages &amp; taxes'!U97,0))</f>
        <v/>
      </c>
      <c r="H92" s="43" t="str">
        <f>IF('Specification of wages &amp; taxes'!B97="","",CONCATENATE(B92,";",C92,";",D92,";",E92,";",F92,";",G92))</f>
        <v/>
      </c>
    </row>
    <row r="93" spans="1:8" ht="12.75" customHeight="1" x14ac:dyDescent="0.25">
      <c r="A93" s="8"/>
      <c r="B93" s="34" t="str">
        <f>IF('Specification of wages &amp; taxes'!B98="","",'Specification of wages &amp; taxes'!$C$3)</f>
        <v/>
      </c>
      <c r="C93" s="37" t="str">
        <f>IF('Specification of wages &amp; taxes'!B98="","",CONCATENATE("01","-",VLOOKUP('Specification of wages &amp; taxes'!$E$2,'Specification of wages &amp; taxes'!$A$208:$L$219,12,FALSE),"-",Kurs!$A$1,))</f>
        <v/>
      </c>
      <c r="D93" s="37" t="str">
        <f>IF('Specification of wages &amp; taxes'!B98="","",CONCATENATE(VLOOKUP('Specification of wages &amp; taxes'!E98,'Specification of wages &amp; taxes'!$B$208:$L$238,11,FALSE),VLOOKUP('Specification of wages &amp; taxes'!F98,'Specification of wages &amp; taxes'!$B$208:$L$238,11,FALSE),RIGHT('Specification of wages &amp; taxes'!G98,2),IF('Specification of wages &amp; taxes'!H98&gt;0,IF('Specification of wages &amp; taxes'!H98&gt;999,'Specification of wages &amp; taxes'!H98,CONCATENATE("0",'Specification of wages &amp; taxes'!H98)),"0000")))</f>
        <v/>
      </c>
      <c r="E93" s="37" t="str">
        <f>IF('Specification of wages &amp; taxes'!B98="","",VLOOKUP('Specification of wages &amp; taxes'!L98,'Specification of wages &amp; taxes'!$G$215:$I$220,3,FALSE))</f>
        <v/>
      </c>
      <c r="F93" s="37" t="str">
        <f>IF('Specification of wages &amp; taxes'!B98="","",ROUND('Specification of wages &amp; taxes'!AA98,0))</f>
        <v/>
      </c>
      <c r="G93" s="42" t="str">
        <f>IF('Specification of wages &amp; taxes'!B98="","",ROUND('Specification of wages &amp; taxes'!U98,0))</f>
        <v/>
      </c>
      <c r="H93" s="43" t="str">
        <f>IF('Specification of wages &amp; taxes'!B98="","",CONCATENATE(B93,";",C93,";",D93,";",E93,";",F93,";",G93))</f>
        <v/>
      </c>
    </row>
    <row r="94" spans="1:8" ht="12.75" customHeight="1" x14ac:dyDescent="0.25">
      <c r="A94" s="8"/>
      <c r="B94" s="34" t="str">
        <f>IF('Specification of wages &amp; taxes'!B99="","",'Specification of wages &amp; taxes'!$C$3)</f>
        <v/>
      </c>
      <c r="C94" s="37" t="str">
        <f>IF('Specification of wages &amp; taxes'!B99="","",CONCATENATE("01","-",VLOOKUP('Specification of wages &amp; taxes'!$E$2,'Specification of wages &amp; taxes'!$A$208:$L$219,12,FALSE),"-",Kurs!$A$1,))</f>
        <v/>
      </c>
      <c r="D94" s="37" t="str">
        <f>IF('Specification of wages &amp; taxes'!B99="","",CONCATENATE(VLOOKUP('Specification of wages &amp; taxes'!E99,'Specification of wages &amp; taxes'!$B$208:$L$238,11,FALSE),VLOOKUP('Specification of wages &amp; taxes'!F99,'Specification of wages &amp; taxes'!$B$208:$L$238,11,FALSE),RIGHT('Specification of wages &amp; taxes'!G99,2),IF('Specification of wages &amp; taxes'!H99&gt;0,IF('Specification of wages &amp; taxes'!H99&gt;999,'Specification of wages &amp; taxes'!H99,CONCATENATE("0",'Specification of wages &amp; taxes'!H99)),"0000")))</f>
        <v/>
      </c>
      <c r="E94" s="37" t="str">
        <f>IF('Specification of wages &amp; taxes'!B99="","",VLOOKUP('Specification of wages &amp; taxes'!L99,'Specification of wages &amp; taxes'!$G$215:$I$220,3,FALSE))</f>
        <v/>
      </c>
      <c r="F94" s="37" t="str">
        <f>IF('Specification of wages &amp; taxes'!B99="","",ROUND('Specification of wages &amp; taxes'!AA99,0))</f>
        <v/>
      </c>
      <c r="G94" s="42" t="str">
        <f>IF('Specification of wages &amp; taxes'!B99="","",ROUND('Specification of wages &amp; taxes'!U99,0))</f>
        <v/>
      </c>
      <c r="H94" s="43" t="str">
        <f>IF('Specification of wages &amp; taxes'!B99="","",CONCATENATE(B94,";",C94,";",D94,";",E94,";",F94,";",G94))</f>
        <v/>
      </c>
    </row>
    <row r="95" spans="1:8" ht="12.75" customHeight="1" x14ac:dyDescent="0.25">
      <c r="A95" s="8"/>
      <c r="B95" s="34" t="str">
        <f>IF('Specification of wages &amp; taxes'!B100="","",'Specification of wages &amp; taxes'!$C$3)</f>
        <v/>
      </c>
      <c r="C95" s="37" t="str">
        <f>IF('Specification of wages &amp; taxes'!B100="","",CONCATENATE("01","-",VLOOKUP('Specification of wages &amp; taxes'!$E$2,'Specification of wages &amp; taxes'!$A$208:$L$219,12,FALSE),"-",Kurs!$A$1,))</f>
        <v/>
      </c>
      <c r="D95" s="37" t="str">
        <f>IF('Specification of wages &amp; taxes'!B100="","",CONCATENATE(VLOOKUP('Specification of wages &amp; taxes'!E100,'Specification of wages &amp; taxes'!$B$208:$L$238,11,FALSE),VLOOKUP('Specification of wages &amp; taxes'!F100,'Specification of wages &amp; taxes'!$B$208:$L$238,11,FALSE),RIGHT('Specification of wages &amp; taxes'!G100,2),IF('Specification of wages &amp; taxes'!H100&gt;0,IF('Specification of wages &amp; taxes'!H100&gt;999,'Specification of wages &amp; taxes'!H100,CONCATENATE("0",'Specification of wages &amp; taxes'!H100)),"0000")))</f>
        <v/>
      </c>
      <c r="E95" s="37" t="str">
        <f>IF('Specification of wages &amp; taxes'!B100="","",VLOOKUP('Specification of wages &amp; taxes'!L100,'Specification of wages &amp; taxes'!$G$215:$I$220,3,FALSE))</f>
        <v/>
      </c>
      <c r="F95" s="37" t="str">
        <f>IF('Specification of wages &amp; taxes'!B100="","",ROUND('Specification of wages &amp; taxes'!AA100,0))</f>
        <v/>
      </c>
      <c r="G95" s="42" t="str">
        <f>IF('Specification of wages &amp; taxes'!B100="","",ROUND('Specification of wages &amp; taxes'!U100,0))</f>
        <v/>
      </c>
      <c r="H95" s="43" t="str">
        <f>IF('Specification of wages &amp; taxes'!B100="","",CONCATENATE(B95,";",C95,";",D95,";",E95,";",F95,";",G95))</f>
        <v/>
      </c>
    </row>
    <row r="96" spans="1:8" ht="12.75" customHeight="1" x14ac:dyDescent="0.25">
      <c r="A96" s="8"/>
      <c r="B96" s="34" t="str">
        <f>IF('Specification of wages &amp; taxes'!B101="","",'Specification of wages &amp; taxes'!$C$3)</f>
        <v/>
      </c>
      <c r="C96" s="37" t="str">
        <f>IF('Specification of wages &amp; taxes'!B101="","",CONCATENATE("01","-",VLOOKUP('Specification of wages &amp; taxes'!$E$2,'Specification of wages &amp; taxes'!$A$208:$L$219,12,FALSE),"-",Kurs!$A$1,))</f>
        <v/>
      </c>
      <c r="D96" s="37" t="str">
        <f>IF('Specification of wages &amp; taxes'!B101="","",CONCATENATE(VLOOKUP('Specification of wages &amp; taxes'!E101,'Specification of wages &amp; taxes'!$B$208:$L$238,11,FALSE),VLOOKUP('Specification of wages &amp; taxes'!F101,'Specification of wages &amp; taxes'!$B$208:$L$238,11,FALSE),RIGHT('Specification of wages &amp; taxes'!G101,2),IF('Specification of wages &amp; taxes'!H101&gt;0,IF('Specification of wages &amp; taxes'!H101&gt;999,'Specification of wages &amp; taxes'!H101,CONCATENATE("0",'Specification of wages &amp; taxes'!H101)),"0000")))</f>
        <v/>
      </c>
      <c r="E96" s="37" t="str">
        <f>IF('Specification of wages &amp; taxes'!B101="","",VLOOKUP('Specification of wages &amp; taxes'!L101,'Specification of wages &amp; taxes'!$G$215:$I$220,3,FALSE))</f>
        <v/>
      </c>
      <c r="F96" s="37" t="str">
        <f>IF('Specification of wages &amp; taxes'!B101="","",ROUND('Specification of wages &amp; taxes'!AA101,0))</f>
        <v/>
      </c>
      <c r="G96" s="42" t="str">
        <f>IF('Specification of wages &amp; taxes'!B101="","",ROUND('Specification of wages &amp; taxes'!U101,0))</f>
        <v/>
      </c>
      <c r="H96" s="43" t="str">
        <f>IF('Specification of wages &amp; taxes'!B101="","",CONCATENATE(B96,";",C96,";",D96,";",E96,";",F96,";",G96))</f>
        <v/>
      </c>
    </row>
    <row r="97" spans="1:8" ht="12.75" customHeight="1" x14ac:dyDescent="0.25">
      <c r="A97" s="8"/>
      <c r="B97" s="34" t="str">
        <f>IF('Specification of wages &amp; taxes'!B102="","",'Specification of wages &amp; taxes'!$C$3)</f>
        <v/>
      </c>
      <c r="C97" s="37" t="str">
        <f>IF('Specification of wages &amp; taxes'!B102="","",CONCATENATE("01","-",VLOOKUP('Specification of wages &amp; taxes'!$E$2,'Specification of wages &amp; taxes'!$A$208:$L$219,12,FALSE),"-",Kurs!$A$1,))</f>
        <v/>
      </c>
      <c r="D97" s="37" t="str">
        <f>IF('Specification of wages &amp; taxes'!B102="","",CONCATENATE(VLOOKUP('Specification of wages &amp; taxes'!E102,'Specification of wages &amp; taxes'!$B$208:$L$238,11,FALSE),VLOOKUP('Specification of wages &amp; taxes'!F102,'Specification of wages &amp; taxes'!$B$208:$L$238,11,FALSE),RIGHT('Specification of wages &amp; taxes'!G102,2),IF('Specification of wages &amp; taxes'!H102&gt;0,IF('Specification of wages &amp; taxes'!H102&gt;999,'Specification of wages &amp; taxes'!H102,CONCATENATE("0",'Specification of wages &amp; taxes'!H102)),"0000")))</f>
        <v/>
      </c>
      <c r="E97" s="37" t="str">
        <f>IF('Specification of wages &amp; taxes'!B102="","",VLOOKUP('Specification of wages &amp; taxes'!L102,'Specification of wages &amp; taxes'!$G$215:$I$220,3,FALSE))</f>
        <v/>
      </c>
      <c r="F97" s="37" t="str">
        <f>IF('Specification of wages &amp; taxes'!B102="","",ROUND('Specification of wages &amp; taxes'!AA102,0))</f>
        <v/>
      </c>
      <c r="G97" s="42" t="str">
        <f>IF('Specification of wages &amp; taxes'!B102="","",ROUND('Specification of wages &amp; taxes'!U102,0))</f>
        <v/>
      </c>
      <c r="H97" s="43" t="str">
        <f>IF('Specification of wages &amp; taxes'!B102="","",CONCATENATE(B97,";",C97,";",D97,";",E97,";",F97,";",G97))</f>
        <v/>
      </c>
    </row>
    <row r="98" spans="1:8" ht="12.75" customHeight="1" x14ac:dyDescent="0.25">
      <c r="A98" s="8"/>
      <c r="B98" s="34" t="str">
        <f>IF('Specification of wages &amp; taxes'!B103="","",'Specification of wages &amp; taxes'!$C$3)</f>
        <v/>
      </c>
      <c r="C98" s="37" t="str">
        <f>IF('Specification of wages &amp; taxes'!B103="","",CONCATENATE("01","-",VLOOKUP('Specification of wages &amp; taxes'!$E$2,'Specification of wages &amp; taxes'!$A$208:$L$219,12,FALSE),"-",Kurs!$A$1,))</f>
        <v/>
      </c>
      <c r="D98" s="37" t="str">
        <f>IF('Specification of wages &amp; taxes'!B103="","",CONCATENATE(VLOOKUP('Specification of wages &amp; taxes'!E103,'Specification of wages &amp; taxes'!$B$208:$L$238,11,FALSE),VLOOKUP('Specification of wages &amp; taxes'!F103,'Specification of wages &amp; taxes'!$B$208:$L$238,11,FALSE),RIGHT('Specification of wages &amp; taxes'!G103,2),IF('Specification of wages &amp; taxes'!H103&gt;0,IF('Specification of wages &amp; taxes'!H103&gt;999,'Specification of wages &amp; taxes'!H103,CONCATENATE("0",'Specification of wages &amp; taxes'!H103)),"0000")))</f>
        <v/>
      </c>
      <c r="E98" s="37" t="str">
        <f>IF('Specification of wages &amp; taxes'!B103="","",VLOOKUP('Specification of wages &amp; taxes'!L103,'Specification of wages &amp; taxes'!$G$215:$I$220,3,FALSE))</f>
        <v/>
      </c>
      <c r="F98" s="37" t="str">
        <f>IF('Specification of wages &amp; taxes'!B103="","",ROUND('Specification of wages &amp; taxes'!AA103,0))</f>
        <v/>
      </c>
      <c r="G98" s="42" t="str">
        <f>IF('Specification of wages &amp; taxes'!B103="","",ROUND('Specification of wages &amp; taxes'!U103,0))</f>
        <v/>
      </c>
      <c r="H98" s="43" t="str">
        <f>IF('Specification of wages &amp; taxes'!B103="","",CONCATENATE(B98,";",C98,";",D98,";",E98,";",F98,";",G98))</f>
        <v/>
      </c>
    </row>
    <row r="99" spans="1:8" ht="12.75" customHeight="1" x14ac:dyDescent="0.25">
      <c r="A99" s="8"/>
      <c r="B99" s="34" t="str">
        <f>IF('Specification of wages &amp; taxes'!B104="","",'Specification of wages &amp; taxes'!$C$3)</f>
        <v/>
      </c>
      <c r="C99" s="37" t="str">
        <f>IF('Specification of wages &amp; taxes'!B104="","",CONCATENATE("01","-",VLOOKUP('Specification of wages &amp; taxes'!$E$2,'Specification of wages &amp; taxes'!$A$208:$L$219,12,FALSE),"-",Kurs!$A$1,))</f>
        <v/>
      </c>
      <c r="D99" s="37" t="str">
        <f>IF('Specification of wages &amp; taxes'!B104="","",CONCATENATE(VLOOKUP('Specification of wages &amp; taxes'!E104,'Specification of wages &amp; taxes'!$B$208:$L$238,11,FALSE),VLOOKUP('Specification of wages &amp; taxes'!F104,'Specification of wages &amp; taxes'!$B$208:$L$238,11,FALSE),RIGHT('Specification of wages &amp; taxes'!G104,2),IF('Specification of wages &amp; taxes'!H104&gt;0,IF('Specification of wages &amp; taxes'!H104&gt;999,'Specification of wages &amp; taxes'!H104,CONCATENATE("0",'Specification of wages &amp; taxes'!H104)),"0000")))</f>
        <v/>
      </c>
      <c r="E99" s="37" t="str">
        <f>IF('Specification of wages &amp; taxes'!B104="","",VLOOKUP('Specification of wages &amp; taxes'!L104,'Specification of wages &amp; taxes'!$G$215:$I$220,3,FALSE))</f>
        <v/>
      </c>
      <c r="F99" s="37" t="str">
        <f>IF('Specification of wages &amp; taxes'!B104="","",ROUND('Specification of wages &amp; taxes'!AA104,0))</f>
        <v/>
      </c>
      <c r="G99" s="42" t="str">
        <f>IF('Specification of wages &amp; taxes'!B104="","",ROUND('Specification of wages &amp; taxes'!U104,0))</f>
        <v/>
      </c>
      <c r="H99" s="43" t="str">
        <f>IF('Specification of wages &amp; taxes'!B104="","",CONCATENATE(B99,";",C99,";",D99,";",E99,";",F99,";",G99))</f>
        <v/>
      </c>
    </row>
    <row r="100" spans="1:8" ht="12.75" customHeight="1" x14ac:dyDescent="0.25">
      <c r="A100" s="8"/>
      <c r="B100" s="34" t="str">
        <f>IF('Specification of wages &amp; taxes'!B105="","",'Specification of wages &amp; taxes'!$C$3)</f>
        <v/>
      </c>
      <c r="C100" s="37" t="str">
        <f>IF('Specification of wages &amp; taxes'!B105="","",CONCATENATE("01","-",VLOOKUP('Specification of wages &amp; taxes'!$E$2,'Specification of wages &amp; taxes'!$A$208:$L$219,12,FALSE),"-",Kurs!$A$1,))</f>
        <v/>
      </c>
      <c r="D100" s="37" t="str">
        <f>IF('Specification of wages &amp; taxes'!B105="","",CONCATENATE(VLOOKUP('Specification of wages &amp; taxes'!E105,'Specification of wages &amp; taxes'!$B$208:$L$238,11,FALSE),VLOOKUP('Specification of wages &amp; taxes'!F105,'Specification of wages &amp; taxes'!$B$208:$L$238,11,FALSE),RIGHT('Specification of wages &amp; taxes'!G105,2),IF('Specification of wages &amp; taxes'!H105&gt;0,IF('Specification of wages &amp; taxes'!H105&gt;999,'Specification of wages &amp; taxes'!H105,CONCATENATE("0",'Specification of wages &amp; taxes'!H105)),"0000")))</f>
        <v/>
      </c>
      <c r="E100" s="37" t="str">
        <f>IF('Specification of wages &amp; taxes'!B105="","",VLOOKUP('Specification of wages &amp; taxes'!L105,'Specification of wages &amp; taxes'!$G$215:$I$220,3,FALSE))</f>
        <v/>
      </c>
      <c r="F100" s="37" t="str">
        <f>IF('Specification of wages &amp; taxes'!B105="","",ROUND('Specification of wages &amp; taxes'!AA105,0))</f>
        <v/>
      </c>
      <c r="G100" s="42" t="str">
        <f>IF('Specification of wages &amp; taxes'!B105="","",ROUND('Specification of wages &amp; taxes'!U105,0))</f>
        <v/>
      </c>
      <c r="H100" s="43" t="str">
        <f>IF('Specification of wages &amp; taxes'!B105="","",CONCATENATE(B100,";",C100,";",D100,";",E100,";",F100,";",G100))</f>
        <v/>
      </c>
    </row>
    <row r="101" spans="1:8" ht="12.75" customHeight="1" x14ac:dyDescent="0.25">
      <c r="A101" s="8"/>
      <c r="B101" s="34" t="str">
        <f>IF('Specification of wages &amp; taxes'!B106="","",'Specification of wages &amp; taxes'!$C$3)</f>
        <v/>
      </c>
      <c r="C101" s="37" t="str">
        <f>IF('Specification of wages &amp; taxes'!B106="","",CONCATENATE("01","-",VLOOKUP('Specification of wages &amp; taxes'!$E$2,'Specification of wages &amp; taxes'!$A$208:$L$219,12,FALSE),"-",Kurs!$A$1,))</f>
        <v/>
      </c>
      <c r="D101" s="37" t="str">
        <f>IF('Specification of wages &amp; taxes'!B106="","",CONCATENATE(VLOOKUP('Specification of wages &amp; taxes'!E106,'Specification of wages &amp; taxes'!$B$208:$L$238,11,FALSE),VLOOKUP('Specification of wages &amp; taxes'!F106,'Specification of wages &amp; taxes'!$B$208:$L$238,11,FALSE),RIGHT('Specification of wages &amp; taxes'!G106,2),IF('Specification of wages &amp; taxes'!H106&gt;0,IF('Specification of wages &amp; taxes'!H106&gt;999,'Specification of wages &amp; taxes'!H106,CONCATENATE("0",'Specification of wages &amp; taxes'!H106)),"0000")))</f>
        <v/>
      </c>
      <c r="E101" s="37" t="str">
        <f>IF('Specification of wages &amp; taxes'!B106="","",VLOOKUP('Specification of wages &amp; taxes'!L106,'Specification of wages &amp; taxes'!$G$215:$I$220,3,FALSE))</f>
        <v/>
      </c>
      <c r="F101" s="37" t="str">
        <f>IF('Specification of wages &amp; taxes'!B106="","",ROUND('Specification of wages &amp; taxes'!AA106,0))</f>
        <v/>
      </c>
      <c r="G101" s="42" t="str">
        <f>IF('Specification of wages &amp; taxes'!B106="","",ROUND('Specification of wages &amp; taxes'!U106,0))</f>
        <v/>
      </c>
      <c r="H101" s="43" t="str">
        <f>IF('Specification of wages &amp; taxes'!B106="","",CONCATENATE(B101,";",C101,";",D101,";",E101,";",F101,";",G101))</f>
        <v/>
      </c>
    </row>
    <row r="102" spans="1:8" ht="12.75" customHeight="1" x14ac:dyDescent="0.25">
      <c r="A102" s="8"/>
      <c r="B102" s="34" t="str">
        <f>IF('Specification of wages &amp; taxes'!B107="","",'Specification of wages &amp; taxes'!$C$3)</f>
        <v/>
      </c>
      <c r="C102" s="37" t="str">
        <f>IF('Specification of wages &amp; taxes'!B107="","",CONCATENATE("01","-",VLOOKUP('Specification of wages &amp; taxes'!$E$2,'Specification of wages &amp; taxes'!$A$208:$L$219,12,FALSE),"-",Kurs!$A$1,))</f>
        <v/>
      </c>
      <c r="D102" s="37" t="str">
        <f>IF('Specification of wages &amp; taxes'!B107="","",CONCATENATE(VLOOKUP('Specification of wages &amp; taxes'!E107,'Specification of wages &amp; taxes'!$B$208:$L$238,11,FALSE),VLOOKUP('Specification of wages &amp; taxes'!F107,'Specification of wages &amp; taxes'!$B$208:$L$238,11,FALSE),RIGHT('Specification of wages &amp; taxes'!G107,2),IF('Specification of wages &amp; taxes'!H107&gt;0,IF('Specification of wages &amp; taxes'!H107&gt;999,'Specification of wages &amp; taxes'!H107,CONCATENATE("0",'Specification of wages &amp; taxes'!H107)),"0000")))</f>
        <v/>
      </c>
      <c r="E102" s="37" t="str">
        <f>IF('Specification of wages &amp; taxes'!B107="","",VLOOKUP('Specification of wages &amp; taxes'!L107,'Specification of wages &amp; taxes'!$G$215:$I$220,3,FALSE))</f>
        <v/>
      </c>
      <c r="F102" s="37" t="str">
        <f>IF('Specification of wages &amp; taxes'!B107="","",ROUND('Specification of wages &amp; taxes'!AA107,0))</f>
        <v/>
      </c>
      <c r="G102" s="42" t="str">
        <f>IF('Specification of wages &amp; taxes'!B107="","",ROUND('Specification of wages &amp; taxes'!U107,0))</f>
        <v/>
      </c>
      <c r="H102" s="43" t="str">
        <f>IF('Specification of wages &amp; taxes'!B107="","",CONCATENATE(B102,";",C102,";",D102,";",E102,";",F102,";",G102))</f>
        <v/>
      </c>
    </row>
    <row r="103" spans="1:8" ht="12.75" customHeight="1" x14ac:dyDescent="0.25">
      <c r="A103" s="8"/>
      <c r="B103" s="34" t="str">
        <f>IF('Specification of wages &amp; taxes'!B108="","",'Specification of wages &amp; taxes'!$C$3)</f>
        <v/>
      </c>
      <c r="C103" s="37" t="str">
        <f>IF('Specification of wages &amp; taxes'!B108="","",CONCATENATE("01","-",VLOOKUP('Specification of wages &amp; taxes'!$E$2,'Specification of wages &amp; taxes'!$A$208:$L$219,12,FALSE),"-",Kurs!$A$1,))</f>
        <v/>
      </c>
      <c r="D103" s="37" t="str">
        <f>IF('Specification of wages &amp; taxes'!B108="","",CONCATENATE(VLOOKUP('Specification of wages &amp; taxes'!E108,'Specification of wages &amp; taxes'!$B$208:$L$238,11,FALSE),VLOOKUP('Specification of wages &amp; taxes'!F108,'Specification of wages &amp; taxes'!$B$208:$L$238,11,FALSE),RIGHT('Specification of wages &amp; taxes'!G108,2),IF('Specification of wages &amp; taxes'!H108&gt;0,IF('Specification of wages &amp; taxes'!H108&gt;999,'Specification of wages &amp; taxes'!H108,CONCATENATE("0",'Specification of wages &amp; taxes'!H108)),"0000")))</f>
        <v/>
      </c>
      <c r="E103" s="37" t="str">
        <f>IF('Specification of wages &amp; taxes'!B108="","",VLOOKUP('Specification of wages &amp; taxes'!L108,'Specification of wages &amp; taxes'!$G$215:$I$220,3,FALSE))</f>
        <v/>
      </c>
      <c r="F103" s="37" t="str">
        <f>IF('Specification of wages &amp; taxes'!B108="","",ROUND('Specification of wages &amp; taxes'!AA108,0))</f>
        <v/>
      </c>
      <c r="G103" s="42" t="str">
        <f>IF('Specification of wages &amp; taxes'!B108="","",ROUND('Specification of wages &amp; taxes'!U108,0))</f>
        <v/>
      </c>
      <c r="H103" s="43" t="str">
        <f>IF('Specification of wages &amp; taxes'!B108="","",CONCATENATE(B103,";",C103,";",D103,";",E103,";",F103,";",G103))</f>
        <v/>
      </c>
    </row>
    <row r="104" spans="1:8" ht="12.75" customHeight="1" x14ac:dyDescent="0.25">
      <c r="A104" s="8"/>
      <c r="B104" s="34" t="str">
        <f>IF('Specification of wages &amp; taxes'!B109="","",'Specification of wages &amp; taxes'!$C$3)</f>
        <v/>
      </c>
      <c r="C104" s="37" t="str">
        <f>IF('Specification of wages &amp; taxes'!B109="","",CONCATENATE("01","-",VLOOKUP('Specification of wages &amp; taxes'!$E$2,'Specification of wages &amp; taxes'!$A$208:$L$219,12,FALSE),"-",Kurs!$A$1,))</f>
        <v/>
      </c>
      <c r="D104" s="37" t="str">
        <f>IF('Specification of wages &amp; taxes'!B109="","",CONCATENATE(VLOOKUP('Specification of wages &amp; taxes'!E109,'Specification of wages &amp; taxes'!$B$208:$L$238,11,FALSE),VLOOKUP('Specification of wages &amp; taxes'!F109,'Specification of wages &amp; taxes'!$B$208:$L$238,11,FALSE),RIGHT('Specification of wages &amp; taxes'!G109,2),IF('Specification of wages &amp; taxes'!H109&gt;0,IF('Specification of wages &amp; taxes'!H109&gt;999,'Specification of wages &amp; taxes'!H109,CONCATENATE("0",'Specification of wages &amp; taxes'!H109)),"0000")))</f>
        <v/>
      </c>
      <c r="E104" s="37" t="str">
        <f>IF('Specification of wages &amp; taxes'!B109="","",VLOOKUP('Specification of wages &amp; taxes'!L109,'Specification of wages &amp; taxes'!$G$215:$I$220,3,FALSE))</f>
        <v/>
      </c>
      <c r="F104" s="37" t="str">
        <f>IF('Specification of wages &amp; taxes'!B109="","",ROUND('Specification of wages &amp; taxes'!AA109,0))</f>
        <v/>
      </c>
      <c r="G104" s="42" t="str">
        <f>IF('Specification of wages &amp; taxes'!B109="","",ROUND('Specification of wages &amp; taxes'!U109,0))</f>
        <v/>
      </c>
      <c r="H104" s="43" t="str">
        <f>IF('Specification of wages &amp; taxes'!B109="","",CONCATENATE(B104,";",C104,";",D104,";",E104,";",F104,";",G104))</f>
        <v/>
      </c>
    </row>
    <row r="105" spans="1:8" ht="12.75" customHeight="1" x14ac:dyDescent="0.25">
      <c r="A105" s="8"/>
      <c r="B105" s="34" t="str">
        <f>IF('Specification of wages &amp; taxes'!B110="","",'Specification of wages &amp; taxes'!$C$3)</f>
        <v/>
      </c>
      <c r="C105" s="37" t="str">
        <f>IF('Specification of wages &amp; taxes'!B110="","",CONCATENATE("01","-",VLOOKUP('Specification of wages &amp; taxes'!$E$2,'Specification of wages &amp; taxes'!$A$208:$L$219,12,FALSE),"-",Kurs!$A$1,))</f>
        <v/>
      </c>
      <c r="D105" s="37" t="str">
        <f>IF('Specification of wages &amp; taxes'!B110="","",CONCATENATE(VLOOKUP('Specification of wages &amp; taxes'!E110,'Specification of wages &amp; taxes'!$B$208:$L$238,11,FALSE),VLOOKUP('Specification of wages &amp; taxes'!F110,'Specification of wages &amp; taxes'!$B$208:$L$238,11,FALSE),RIGHT('Specification of wages &amp; taxes'!G110,2),IF('Specification of wages &amp; taxes'!H110&gt;0,IF('Specification of wages &amp; taxes'!H110&gt;999,'Specification of wages &amp; taxes'!H110,CONCATENATE("0",'Specification of wages &amp; taxes'!H110)),"0000")))</f>
        <v/>
      </c>
      <c r="E105" s="37" t="str">
        <f>IF('Specification of wages &amp; taxes'!B110="","",VLOOKUP('Specification of wages &amp; taxes'!L110,'Specification of wages &amp; taxes'!$G$215:$I$220,3,FALSE))</f>
        <v/>
      </c>
      <c r="F105" s="37" t="str">
        <f>IF('Specification of wages &amp; taxes'!B110="","",ROUND('Specification of wages &amp; taxes'!AA110,0))</f>
        <v/>
      </c>
      <c r="G105" s="42" t="str">
        <f>IF('Specification of wages &amp; taxes'!B110="","",ROUND('Specification of wages &amp; taxes'!U110,0))</f>
        <v/>
      </c>
      <c r="H105" s="43" t="str">
        <f>IF('Specification of wages &amp; taxes'!B110="","",CONCATENATE(B105,";",C105,";",D105,";",E105,";",F105,";",G105))</f>
        <v/>
      </c>
    </row>
    <row r="106" spans="1:8" ht="12.75" customHeight="1" x14ac:dyDescent="0.25">
      <c r="A106" s="8"/>
      <c r="B106" s="34" t="str">
        <f>IF('Specification of wages &amp; taxes'!B111="","",'Specification of wages &amp; taxes'!$C$3)</f>
        <v/>
      </c>
      <c r="C106" s="37" t="str">
        <f>IF('Specification of wages &amp; taxes'!B111="","",CONCATENATE("01","-",VLOOKUP('Specification of wages &amp; taxes'!$E$2,'Specification of wages &amp; taxes'!$A$208:$L$219,12,FALSE),"-",Kurs!$A$1,))</f>
        <v/>
      </c>
      <c r="D106" s="37" t="str">
        <f>IF('Specification of wages &amp; taxes'!B111="","",CONCATENATE(VLOOKUP('Specification of wages &amp; taxes'!E111,'Specification of wages &amp; taxes'!$B$208:$L$238,11,FALSE),VLOOKUP('Specification of wages &amp; taxes'!F111,'Specification of wages &amp; taxes'!$B$208:$L$238,11,FALSE),RIGHT('Specification of wages &amp; taxes'!G111,2),IF('Specification of wages &amp; taxes'!H111&gt;0,IF('Specification of wages &amp; taxes'!H111&gt;999,'Specification of wages &amp; taxes'!H111,CONCATENATE("0",'Specification of wages &amp; taxes'!H111)),"0000")))</f>
        <v/>
      </c>
      <c r="E106" s="37" t="str">
        <f>IF('Specification of wages &amp; taxes'!B111="","",VLOOKUP('Specification of wages &amp; taxes'!L111,'Specification of wages &amp; taxes'!$G$215:$I$220,3,FALSE))</f>
        <v/>
      </c>
      <c r="F106" s="37" t="str">
        <f>IF('Specification of wages &amp; taxes'!B111="","",ROUND('Specification of wages &amp; taxes'!AA111,0))</f>
        <v/>
      </c>
      <c r="G106" s="42" t="str">
        <f>IF('Specification of wages &amp; taxes'!B111="","",ROUND('Specification of wages &amp; taxes'!U111,0))</f>
        <v/>
      </c>
      <c r="H106" s="43" t="str">
        <f>IF('Specification of wages &amp; taxes'!B111="","",CONCATENATE(B106,";",C106,";",D106,";",E106,";",F106,";",G106))</f>
        <v/>
      </c>
    </row>
    <row r="107" spans="1:8" ht="12.75" customHeight="1" x14ac:dyDescent="0.25">
      <c r="A107" s="8"/>
      <c r="B107" s="34" t="str">
        <f>IF('Specification of wages &amp; taxes'!B112="","",'Specification of wages &amp; taxes'!$C$3)</f>
        <v/>
      </c>
      <c r="C107" s="37" t="str">
        <f>IF('Specification of wages &amp; taxes'!B112="","",CONCATENATE("01","-",VLOOKUP('Specification of wages &amp; taxes'!$E$2,'Specification of wages &amp; taxes'!$A$208:$L$219,12,FALSE),"-",Kurs!$A$1,))</f>
        <v/>
      </c>
      <c r="D107" s="37" t="str">
        <f>IF('Specification of wages &amp; taxes'!B112="","",CONCATENATE(VLOOKUP('Specification of wages &amp; taxes'!E112,'Specification of wages &amp; taxes'!$B$208:$L$238,11,FALSE),VLOOKUP('Specification of wages &amp; taxes'!F112,'Specification of wages &amp; taxes'!$B$208:$L$238,11,FALSE),RIGHT('Specification of wages &amp; taxes'!G112,2),IF('Specification of wages &amp; taxes'!H112&gt;0,IF('Specification of wages &amp; taxes'!H112&gt;999,'Specification of wages &amp; taxes'!H112,CONCATENATE("0",'Specification of wages &amp; taxes'!H112)),"0000")))</f>
        <v/>
      </c>
      <c r="E107" s="37" t="str">
        <f>IF('Specification of wages &amp; taxes'!B112="","",VLOOKUP('Specification of wages &amp; taxes'!L112,'Specification of wages &amp; taxes'!$G$215:$I$220,3,FALSE))</f>
        <v/>
      </c>
      <c r="F107" s="37" t="str">
        <f>IF('Specification of wages &amp; taxes'!B112="","",ROUND('Specification of wages &amp; taxes'!AA112,0))</f>
        <v/>
      </c>
      <c r="G107" s="42" t="str">
        <f>IF('Specification of wages &amp; taxes'!B112="","",ROUND('Specification of wages &amp; taxes'!U112,0))</f>
        <v/>
      </c>
      <c r="H107" s="43" t="str">
        <f>IF('Specification of wages &amp; taxes'!B112="","",CONCATENATE(B107,";",C107,";",D107,";",E107,";",F107,";",G107))</f>
        <v/>
      </c>
    </row>
    <row r="108" spans="1:8" ht="12.75" customHeight="1" x14ac:dyDescent="0.25">
      <c r="A108" s="8"/>
      <c r="B108" s="34" t="str">
        <f>IF('Specification of wages &amp; taxes'!B113="","",'Specification of wages &amp; taxes'!$C$3)</f>
        <v/>
      </c>
      <c r="C108" s="37" t="str">
        <f>IF('Specification of wages &amp; taxes'!B113="","",CONCATENATE("01","-",VLOOKUP('Specification of wages &amp; taxes'!$E$2,'Specification of wages &amp; taxes'!$A$208:$L$219,12,FALSE),"-",Kurs!$A$1,))</f>
        <v/>
      </c>
      <c r="D108" s="37" t="str">
        <f>IF('Specification of wages &amp; taxes'!B113="","",CONCATENATE(VLOOKUP('Specification of wages &amp; taxes'!E113,'Specification of wages &amp; taxes'!$B$208:$L$238,11,FALSE),VLOOKUP('Specification of wages &amp; taxes'!F113,'Specification of wages &amp; taxes'!$B$208:$L$238,11,FALSE),RIGHT('Specification of wages &amp; taxes'!G113,2),IF('Specification of wages &amp; taxes'!H113&gt;0,IF('Specification of wages &amp; taxes'!H113&gt;999,'Specification of wages &amp; taxes'!H113,CONCATENATE("0",'Specification of wages &amp; taxes'!H113)),"0000")))</f>
        <v/>
      </c>
      <c r="E108" s="37" t="str">
        <f>IF('Specification of wages &amp; taxes'!B113="","",VLOOKUP('Specification of wages &amp; taxes'!L113,'Specification of wages &amp; taxes'!$G$215:$I$220,3,FALSE))</f>
        <v/>
      </c>
      <c r="F108" s="37" t="str">
        <f>IF('Specification of wages &amp; taxes'!B113="","",ROUND('Specification of wages &amp; taxes'!AA113,0))</f>
        <v/>
      </c>
      <c r="G108" s="42" t="str">
        <f>IF('Specification of wages &amp; taxes'!B113="","",ROUND('Specification of wages &amp; taxes'!U113,0))</f>
        <v/>
      </c>
      <c r="H108" s="43" t="str">
        <f>IF('Specification of wages &amp; taxes'!B113="","",CONCATENATE(B108,";",C108,";",D108,";",E108,";",F108,";",G108))</f>
        <v/>
      </c>
    </row>
    <row r="109" spans="1:8" ht="12.75" customHeight="1" x14ac:dyDescent="0.25">
      <c r="A109" s="8"/>
      <c r="B109" s="34" t="str">
        <f>IF('Specification of wages &amp; taxes'!B114="","",'Specification of wages &amp; taxes'!$C$3)</f>
        <v/>
      </c>
      <c r="C109" s="37" t="str">
        <f>IF('Specification of wages &amp; taxes'!B114="","",CONCATENATE("01","-",VLOOKUP('Specification of wages &amp; taxes'!$E$2,'Specification of wages &amp; taxes'!$A$208:$L$219,12,FALSE),"-",Kurs!$A$1,))</f>
        <v/>
      </c>
      <c r="D109" s="37" t="str">
        <f>IF('Specification of wages &amp; taxes'!B114="","",CONCATENATE(VLOOKUP('Specification of wages &amp; taxes'!E114,'Specification of wages &amp; taxes'!$B$208:$L$238,11,FALSE),VLOOKUP('Specification of wages &amp; taxes'!F114,'Specification of wages &amp; taxes'!$B$208:$L$238,11,FALSE),RIGHT('Specification of wages &amp; taxes'!G114,2),IF('Specification of wages &amp; taxes'!H114&gt;0,IF('Specification of wages &amp; taxes'!H114&gt;999,'Specification of wages &amp; taxes'!H114,CONCATENATE("0",'Specification of wages &amp; taxes'!H114)),"0000")))</f>
        <v/>
      </c>
      <c r="E109" s="37" t="str">
        <f>IF('Specification of wages &amp; taxes'!B114="","",VLOOKUP('Specification of wages &amp; taxes'!L114,'Specification of wages &amp; taxes'!$G$215:$I$220,3,FALSE))</f>
        <v/>
      </c>
      <c r="F109" s="37" t="str">
        <f>IF('Specification of wages &amp; taxes'!B114="","",ROUND('Specification of wages &amp; taxes'!AA114,0))</f>
        <v/>
      </c>
      <c r="G109" s="42" t="str">
        <f>IF('Specification of wages &amp; taxes'!B114="","",ROUND('Specification of wages &amp; taxes'!U114,0))</f>
        <v/>
      </c>
      <c r="H109" s="43" t="str">
        <f>IF('Specification of wages &amp; taxes'!B114="","",CONCATENATE(B109,";",C109,";",D109,";",E109,";",F109,";",G109))</f>
        <v/>
      </c>
    </row>
    <row r="110" spans="1:8" ht="12.75" customHeight="1" x14ac:dyDescent="0.25">
      <c r="A110" s="8"/>
      <c r="B110" s="34" t="str">
        <f>IF('Specification of wages &amp; taxes'!B115="","",'Specification of wages &amp; taxes'!$C$3)</f>
        <v/>
      </c>
      <c r="C110" s="37" t="str">
        <f>IF('Specification of wages &amp; taxes'!B115="","",CONCATENATE("01","-",VLOOKUP('Specification of wages &amp; taxes'!$E$2,'Specification of wages &amp; taxes'!$A$208:$L$219,12,FALSE),"-",Kurs!$A$1,))</f>
        <v/>
      </c>
      <c r="D110" s="37" t="str">
        <f>IF('Specification of wages &amp; taxes'!B115="","",CONCATENATE(VLOOKUP('Specification of wages &amp; taxes'!E115,'Specification of wages &amp; taxes'!$B$208:$L$238,11,FALSE),VLOOKUP('Specification of wages &amp; taxes'!F115,'Specification of wages &amp; taxes'!$B$208:$L$238,11,FALSE),RIGHT('Specification of wages &amp; taxes'!G115,2),IF('Specification of wages &amp; taxes'!H115&gt;0,IF('Specification of wages &amp; taxes'!H115&gt;999,'Specification of wages &amp; taxes'!H115,CONCATENATE("0",'Specification of wages &amp; taxes'!H115)),"0000")))</f>
        <v/>
      </c>
      <c r="E110" s="37" t="str">
        <f>IF('Specification of wages &amp; taxes'!B115="","",VLOOKUP('Specification of wages &amp; taxes'!L115,'Specification of wages &amp; taxes'!$G$215:$I$220,3,FALSE))</f>
        <v/>
      </c>
      <c r="F110" s="37" t="str">
        <f>IF('Specification of wages &amp; taxes'!B115="","",ROUND('Specification of wages &amp; taxes'!AA115,0))</f>
        <v/>
      </c>
      <c r="G110" s="42" t="str">
        <f>IF('Specification of wages &amp; taxes'!B115="","",ROUND('Specification of wages &amp; taxes'!U115,0))</f>
        <v/>
      </c>
      <c r="H110" s="43" t="str">
        <f>IF('Specification of wages &amp; taxes'!B115="","",CONCATENATE(B110,";",C110,";",D110,";",E110,";",F110,";",G110))</f>
        <v/>
      </c>
    </row>
    <row r="111" spans="1:8" ht="12.75" customHeight="1" x14ac:dyDescent="0.25">
      <c r="A111" s="8"/>
      <c r="B111" s="34" t="str">
        <f>IF('Specification of wages &amp; taxes'!B116="","",'Specification of wages &amp; taxes'!$C$3)</f>
        <v/>
      </c>
      <c r="C111" s="37" t="str">
        <f>IF('Specification of wages &amp; taxes'!B116="","",CONCATENATE("01","-",VLOOKUP('Specification of wages &amp; taxes'!$E$2,'Specification of wages &amp; taxes'!$A$208:$L$219,12,FALSE),"-",Kurs!$A$1,))</f>
        <v/>
      </c>
      <c r="D111" s="37" t="str">
        <f>IF('Specification of wages &amp; taxes'!B116="","",CONCATENATE(VLOOKUP('Specification of wages &amp; taxes'!E116,'Specification of wages &amp; taxes'!$B$208:$L$238,11,FALSE),VLOOKUP('Specification of wages &amp; taxes'!F116,'Specification of wages &amp; taxes'!$B$208:$L$238,11,FALSE),RIGHT('Specification of wages &amp; taxes'!G116,2),IF('Specification of wages &amp; taxes'!H116&gt;0,IF('Specification of wages &amp; taxes'!H116&gt;999,'Specification of wages &amp; taxes'!H116,CONCATENATE("0",'Specification of wages &amp; taxes'!H116)),"0000")))</f>
        <v/>
      </c>
      <c r="E111" s="37" t="str">
        <f>IF('Specification of wages &amp; taxes'!B116="","",VLOOKUP('Specification of wages &amp; taxes'!L116,'Specification of wages &amp; taxes'!$G$215:$I$220,3,FALSE))</f>
        <v/>
      </c>
      <c r="F111" s="37" t="str">
        <f>IF('Specification of wages &amp; taxes'!B116="","",ROUND('Specification of wages &amp; taxes'!AA116,0))</f>
        <v/>
      </c>
      <c r="G111" s="42" t="str">
        <f>IF('Specification of wages &amp; taxes'!B116="","",ROUND('Specification of wages &amp; taxes'!U116,0))</f>
        <v/>
      </c>
      <c r="H111" s="43" t="str">
        <f>IF('Specification of wages &amp; taxes'!B116="","",CONCATENATE(B111,";",C111,";",D111,";",E111,";",F111,";",G111))</f>
        <v/>
      </c>
    </row>
    <row r="112" spans="1:8" ht="12.75" customHeight="1" x14ac:dyDescent="0.25">
      <c r="A112" s="8"/>
      <c r="B112" s="34" t="str">
        <f>IF('Specification of wages &amp; taxes'!B117="","",'Specification of wages &amp; taxes'!$C$3)</f>
        <v/>
      </c>
      <c r="C112" s="37" t="str">
        <f>IF('Specification of wages &amp; taxes'!B117="","",CONCATENATE("01","-",VLOOKUP('Specification of wages &amp; taxes'!$E$2,'Specification of wages &amp; taxes'!$A$208:$L$219,12,FALSE),"-",Kurs!$A$1,))</f>
        <v/>
      </c>
      <c r="D112" s="37" t="str">
        <f>IF('Specification of wages &amp; taxes'!B117="","",CONCATENATE(VLOOKUP('Specification of wages &amp; taxes'!E117,'Specification of wages &amp; taxes'!$B$208:$L$238,11,FALSE),VLOOKUP('Specification of wages &amp; taxes'!F117,'Specification of wages &amp; taxes'!$B$208:$L$238,11,FALSE),RIGHT('Specification of wages &amp; taxes'!G117,2),IF('Specification of wages &amp; taxes'!H117&gt;0,IF('Specification of wages &amp; taxes'!H117&gt;999,'Specification of wages &amp; taxes'!H117,CONCATENATE("0",'Specification of wages &amp; taxes'!H117)),"0000")))</f>
        <v/>
      </c>
      <c r="E112" s="37" t="str">
        <f>IF('Specification of wages &amp; taxes'!B117="","",VLOOKUP('Specification of wages &amp; taxes'!L117,'Specification of wages &amp; taxes'!$G$215:$I$220,3,FALSE))</f>
        <v/>
      </c>
      <c r="F112" s="37" t="str">
        <f>IF('Specification of wages &amp; taxes'!B117="","",ROUND('Specification of wages &amp; taxes'!AA117,0))</f>
        <v/>
      </c>
      <c r="G112" s="42" t="str">
        <f>IF('Specification of wages &amp; taxes'!B117="","",ROUND('Specification of wages &amp; taxes'!U117,0))</f>
        <v/>
      </c>
      <c r="H112" s="43" t="str">
        <f>IF('Specification of wages &amp; taxes'!B117="","",CONCATENATE(B112,";",C112,";",D112,";",E112,";",F112,";",G112))</f>
        <v/>
      </c>
    </row>
    <row r="113" spans="1:8" ht="12.75" customHeight="1" x14ac:dyDescent="0.25">
      <c r="A113" s="8"/>
      <c r="B113" s="34" t="str">
        <f>IF('Specification of wages &amp; taxes'!B118="","",'Specification of wages &amp; taxes'!$C$3)</f>
        <v/>
      </c>
      <c r="C113" s="37" t="str">
        <f>IF('Specification of wages &amp; taxes'!B118="","",CONCATENATE("01","-",VLOOKUP('Specification of wages &amp; taxes'!$E$2,'Specification of wages &amp; taxes'!$A$208:$L$219,12,FALSE),"-",Kurs!$A$1,))</f>
        <v/>
      </c>
      <c r="D113" s="37" t="str">
        <f>IF('Specification of wages &amp; taxes'!B118="","",CONCATENATE(VLOOKUP('Specification of wages &amp; taxes'!E118,'Specification of wages &amp; taxes'!$B$208:$L$238,11,FALSE),VLOOKUP('Specification of wages &amp; taxes'!F118,'Specification of wages &amp; taxes'!$B$208:$L$238,11,FALSE),RIGHT('Specification of wages &amp; taxes'!G118,2),IF('Specification of wages &amp; taxes'!H118&gt;0,IF('Specification of wages &amp; taxes'!H118&gt;999,'Specification of wages &amp; taxes'!H118,CONCATENATE("0",'Specification of wages &amp; taxes'!H118)),"0000")))</f>
        <v/>
      </c>
      <c r="E113" s="37" t="str">
        <f>IF('Specification of wages &amp; taxes'!B118="","",VLOOKUP('Specification of wages &amp; taxes'!L118,'Specification of wages &amp; taxes'!$G$215:$I$220,3,FALSE))</f>
        <v/>
      </c>
      <c r="F113" s="37" t="str">
        <f>IF('Specification of wages &amp; taxes'!B118="","",ROUND('Specification of wages &amp; taxes'!AA118,0))</f>
        <v/>
      </c>
      <c r="G113" s="42" t="str">
        <f>IF('Specification of wages &amp; taxes'!B118="","",ROUND('Specification of wages &amp; taxes'!U118,0))</f>
        <v/>
      </c>
      <c r="H113" s="43" t="str">
        <f>IF('Specification of wages &amp; taxes'!B118="","",CONCATENATE(B113,";",C113,";",D113,";",E113,";",F113,";",G113))</f>
        <v/>
      </c>
    </row>
    <row r="114" spans="1:8" ht="12.75" customHeight="1" x14ac:dyDescent="0.25">
      <c r="A114" s="8"/>
      <c r="B114" s="34" t="str">
        <f>IF('Specification of wages &amp; taxes'!B119="","",'Specification of wages &amp; taxes'!$C$3)</f>
        <v/>
      </c>
      <c r="C114" s="37" t="str">
        <f>IF('Specification of wages &amp; taxes'!B119="","",CONCATENATE("01","-",VLOOKUP('Specification of wages &amp; taxes'!$E$2,'Specification of wages &amp; taxes'!$A$208:$L$219,12,FALSE),"-",Kurs!$A$1,))</f>
        <v/>
      </c>
      <c r="D114" s="37" t="str">
        <f>IF('Specification of wages &amp; taxes'!B119="","",CONCATENATE(VLOOKUP('Specification of wages &amp; taxes'!E119,'Specification of wages &amp; taxes'!$B$208:$L$238,11,FALSE),VLOOKUP('Specification of wages &amp; taxes'!F119,'Specification of wages &amp; taxes'!$B$208:$L$238,11,FALSE),RIGHT('Specification of wages &amp; taxes'!G119,2),IF('Specification of wages &amp; taxes'!H119&gt;0,IF('Specification of wages &amp; taxes'!H119&gt;999,'Specification of wages &amp; taxes'!H119,CONCATENATE("0",'Specification of wages &amp; taxes'!H119)),"0000")))</f>
        <v/>
      </c>
      <c r="E114" s="37" t="str">
        <f>IF('Specification of wages &amp; taxes'!B119="","",VLOOKUP('Specification of wages &amp; taxes'!L119,'Specification of wages &amp; taxes'!$G$215:$I$220,3,FALSE))</f>
        <v/>
      </c>
      <c r="F114" s="37" t="str">
        <f>IF('Specification of wages &amp; taxes'!B119="","",ROUND('Specification of wages &amp; taxes'!AA119,0))</f>
        <v/>
      </c>
      <c r="G114" s="42" t="str">
        <f>IF('Specification of wages &amp; taxes'!B119="","",ROUND('Specification of wages &amp; taxes'!U119,0))</f>
        <v/>
      </c>
      <c r="H114" s="43" t="str">
        <f>IF('Specification of wages &amp; taxes'!B119="","",CONCATENATE(B114,";",C114,";",D114,";",E114,";",F114,";",G114))</f>
        <v/>
      </c>
    </row>
    <row r="115" spans="1:8" ht="12.75" customHeight="1" x14ac:dyDescent="0.25">
      <c r="A115" s="8"/>
      <c r="B115" s="34" t="str">
        <f>IF('Specification of wages &amp; taxes'!B120="","",'Specification of wages &amp; taxes'!$C$3)</f>
        <v/>
      </c>
      <c r="C115" s="37" t="str">
        <f>IF('Specification of wages &amp; taxes'!B120="","",CONCATENATE("01","-",VLOOKUP('Specification of wages &amp; taxes'!$E$2,'Specification of wages &amp; taxes'!$A$208:$L$219,12,FALSE),"-",Kurs!$A$1,))</f>
        <v/>
      </c>
      <c r="D115" s="37" t="str">
        <f>IF('Specification of wages &amp; taxes'!B120="","",CONCATENATE(VLOOKUP('Specification of wages &amp; taxes'!E120,'Specification of wages &amp; taxes'!$B$208:$L$238,11,FALSE),VLOOKUP('Specification of wages &amp; taxes'!F120,'Specification of wages &amp; taxes'!$B$208:$L$238,11,FALSE),RIGHT('Specification of wages &amp; taxes'!G120,2),IF('Specification of wages &amp; taxes'!H120&gt;0,IF('Specification of wages &amp; taxes'!H120&gt;999,'Specification of wages &amp; taxes'!H120,CONCATENATE("0",'Specification of wages &amp; taxes'!H120)),"0000")))</f>
        <v/>
      </c>
      <c r="E115" s="37" t="str">
        <f>IF('Specification of wages &amp; taxes'!B120="","",VLOOKUP('Specification of wages &amp; taxes'!L120,'Specification of wages &amp; taxes'!$G$215:$I$220,3,FALSE))</f>
        <v/>
      </c>
      <c r="F115" s="37" t="str">
        <f>IF('Specification of wages &amp; taxes'!B120="","",ROUND('Specification of wages &amp; taxes'!AA120,0))</f>
        <v/>
      </c>
      <c r="G115" s="42" t="str">
        <f>IF('Specification of wages &amp; taxes'!B120="","",ROUND('Specification of wages &amp; taxes'!U120,0))</f>
        <v/>
      </c>
      <c r="H115" s="43" t="str">
        <f>IF('Specification of wages &amp; taxes'!B120="","",CONCATENATE(B115,";",C115,";",D115,";",E115,";",F115,";",G115))</f>
        <v/>
      </c>
    </row>
    <row r="116" spans="1:8" ht="12.75" customHeight="1" x14ac:dyDescent="0.25">
      <c r="A116" s="8"/>
      <c r="B116" s="34" t="str">
        <f>IF('Specification of wages &amp; taxes'!B121="","",'Specification of wages &amp; taxes'!$C$3)</f>
        <v/>
      </c>
      <c r="C116" s="37" t="str">
        <f>IF('Specification of wages &amp; taxes'!B121="","",CONCATENATE("01","-",VLOOKUP('Specification of wages &amp; taxes'!$E$2,'Specification of wages &amp; taxes'!$A$208:$L$219,12,FALSE),"-",Kurs!$A$1,))</f>
        <v/>
      </c>
      <c r="D116" s="37" t="str">
        <f>IF('Specification of wages &amp; taxes'!B121="","",CONCATENATE(VLOOKUP('Specification of wages &amp; taxes'!E121,'Specification of wages &amp; taxes'!$B$208:$L$238,11,FALSE),VLOOKUP('Specification of wages &amp; taxes'!F121,'Specification of wages &amp; taxes'!$B$208:$L$238,11,FALSE),RIGHT('Specification of wages &amp; taxes'!G121,2),IF('Specification of wages &amp; taxes'!H121&gt;0,IF('Specification of wages &amp; taxes'!H121&gt;999,'Specification of wages &amp; taxes'!H121,CONCATENATE("0",'Specification of wages &amp; taxes'!H121)),"0000")))</f>
        <v/>
      </c>
      <c r="E116" s="37" t="str">
        <f>IF('Specification of wages &amp; taxes'!B121="","",VLOOKUP('Specification of wages &amp; taxes'!L121,'Specification of wages &amp; taxes'!$G$215:$I$220,3,FALSE))</f>
        <v/>
      </c>
      <c r="F116" s="37" t="str">
        <f>IF('Specification of wages &amp; taxes'!B121="","",ROUND('Specification of wages &amp; taxes'!AA121,0))</f>
        <v/>
      </c>
      <c r="G116" s="42" t="str">
        <f>IF('Specification of wages &amp; taxes'!B121="","",ROUND('Specification of wages &amp; taxes'!U121,0))</f>
        <v/>
      </c>
      <c r="H116" s="43" t="str">
        <f>IF('Specification of wages &amp; taxes'!B121="","",CONCATENATE(B116,";",C116,";",D116,";",E116,";",F116,";",G116))</f>
        <v/>
      </c>
    </row>
    <row r="117" spans="1:8" ht="12.75" customHeight="1" x14ac:dyDescent="0.25">
      <c r="A117" s="8"/>
      <c r="B117" s="34" t="str">
        <f>IF('Specification of wages &amp; taxes'!B122="","",'Specification of wages &amp; taxes'!$C$3)</f>
        <v/>
      </c>
      <c r="C117" s="37" t="str">
        <f>IF('Specification of wages &amp; taxes'!B122="","",CONCATENATE("01","-",VLOOKUP('Specification of wages &amp; taxes'!$E$2,'Specification of wages &amp; taxes'!$A$208:$L$219,12,FALSE),"-",Kurs!$A$1,))</f>
        <v/>
      </c>
      <c r="D117" s="37" t="str">
        <f>IF('Specification of wages &amp; taxes'!B122="","",CONCATENATE(VLOOKUP('Specification of wages &amp; taxes'!E122,'Specification of wages &amp; taxes'!$B$208:$L$238,11,FALSE),VLOOKUP('Specification of wages &amp; taxes'!F122,'Specification of wages &amp; taxes'!$B$208:$L$238,11,FALSE),RIGHT('Specification of wages &amp; taxes'!G122,2),IF('Specification of wages &amp; taxes'!H122&gt;0,IF('Specification of wages &amp; taxes'!H122&gt;999,'Specification of wages &amp; taxes'!H122,CONCATENATE("0",'Specification of wages &amp; taxes'!H122)),"0000")))</f>
        <v/>
      </c>
      <c r="E117" s="37" t="str">
        <f>IF('Specification of wages &amp; taxes'!B122="","",VLOOKUP('Specification of wages &amp; taxes'!L122,'Specification of wages &amp; taxes'!$G$215:$I$220,3,FALSE))</f>
        <v/>
      </c>
      <c r="F117" s="37" t="str">
        <f>IF('Specification of wages &amp; taxes'!B122="","",ROUND('Specification of wages &amp; taxes'!AA122,0))</f>
        <v/>
      </c>
      <c r="G117" s="42" t="str">
        <f>IF('Specification of wages &amp; taxes'!B122="","",ROUND('Specification of wages &amp; taxes'!U122,0))</f>
        <v/>
      </c>
      <c r="H117" s="43" t="str">
        <f>IF('Specification of wages &amp; taxes'!B122="","",CONCATENATE(B117,";",C117,";",D117,";",E117,";",F117,";",G117))</f>
        <v/>
      </c>
    </row>
    <row r="118" spans="1:8" ht="12.75" customHeight="1" x14ac:dyDescent="0.25">
      <c r="A118" s="8"/>
      <c r="B118" s="34" t="str">
        <f>IF('Specification of wages &amp; taxes'!B123="","",'Specification of wages &amp; taxes'!$C$3)</f>
        <v/>
      </c>
      <c r="C118" s="37" t="str">
        <f>IF('Specification of wages &amp; taxes'!B123="","",CONCATENATE("01","-",VLOOKUP('Specification of wages &amp; taxes'!$E$2,'Specification of wages &amp; taxes'!$A$208:$L$219,12,FALSE),"-",Kurs!$A$1,))</f>
        <v/>
      </c>
      <c r="D118" s="37" t="str">
        <f>IF('Specification of wages &amp; taxes'!B123="","",CONCATENATE(VLOOKUP('Specification of wages &amp; taxes'!E123,'Specification of wages &amp; taxes'!$B$208:$L$238,11,FALSE),VLOOKUP('Specification of wages &amp; taxes'!F123,'Specification of wages &amp; taxes'!$B$208:$L$238,11,FALSE),RIGHT('Specification of wages &amp; taxes'!G123,2),IF('Specification of wages &amp; taxes'!H123&gt;0,IF('Specification of wages &amp; taxes'!H123&gt;999,'Specification of wages &amp; taxes'!H123,CONCATENATE("0",'Specification of wages &amp; taxes'!H123)),"0000")))</f>
        <v/>
      </c>
      <c r="E118" s="37" t="str">
        <f>IF('Specification of wages &amp; taxes'!B123="","",VLOOKUP('Specification of wages &amp; taxes'!L123,'Specification of wages &amp; taxes'!$G$215:$I$220,3,FALSE))</f>
        <v/>
      </c>
      <c r="F118" s="37" t="str">
        <f>IF('Specification of wages &amp; taxes'!B123="","",ROUND('Specification of wages &amp; taxes'!AA123,0))</f>
        <v/>
      </c>
      <c r="G118" s="42" t="str">
        <f>IF('Specification of wages &amp; taxes'!B123="","",ROUND('Specification of wages &amp; taxes'!U123,0))</f>
        <v/>
      </c>
      <c r="H118" s="43" t="str">
        <f>IF('Specification of wages &amp; taxes'!B123="","",CONCATENATE(B118,";",C118,";",D118,";",E118,";",F118,";",G118))</f>
        <v/>
      </c>
    </row>
    <row r="119" spans="1:8" ht="12.75" customHeight="1" x14ac:dyDescent="0.25">
      <c r="A119" s="8"/>
      <c r="B119" s="34" t="str">
        <f>IF('Specification of wages &amp; taxes'!B124="","",'Specification of wages &amp; taxes'!$C$3)</f>
        <v/>
      </c>
      <c r="C119" s="37" t="str">
        <f>IF('Specification of wages &amp; taxes'!B124="","",CONCATENATE("01","-",VLOOKUP('Specification of wages &amp; taxes'!$E$2,'Specification of wages &amp; taxes'!$A$208:$L$219,12,FALSE),"-",Kurs!$A$1,))</f>
        <v/>
      </c>
      <c r="D119" s="37" t="str">
        <f>IF('Specification of wages &amp; taxes'!B124="","",CONCATENATE(VLOOKUP('Specification of wages &amp; taxes'!E124,'Specification of wages &amp; taxes'!$B$208:$L$238,11,FALSE),VLOOKUP('Specification of wages &amp; taxes'!F124,'Specification of wages &amp; taxes'!$B$208:$L$238,11,FALSE),RIGHT('Specification of wages &amp; taxes'!G124,2),IF('Specification of wages &amp; taxes'!H124&gt;0,IF('Specification of wages &amp; taxes'!H124&gt;999,'Specification of wages &amp; taxes'!H124,CONCATENATE("0",'Specification of wages &amp; taxes'!H124)),"0000")))</f>
        <v/>
      </c>
      <c r="E119" s="37" t="str">
        <f>IF('Specification of wages &amp; taxes'!B124="","",VLOOKUP('Specification of wages &amp; taxes'!L124,'Specification of wages &amp; taxes'!$G$215:$I$220,3,FALSE))</f>
        <v/>
      </c>
      <c r="F119" s="37" t="str">
        <f>IF('Specification of wages &amp; taxes'!B124="","",ROUND('Specification of wages &amp; taxes'!AA124,0))</f>
        <v/>
      </c>
      <c r="G119" s="42" t="str">
        <f>IF('Specification of wages &amp; taxes'!B124="","",ROUND('Specification of wages &amp; taxes'!U124,0))</f>
        <v/>
      </c>
      <c r="H119" s="43" t="str">
        <f>IF('Specification of wages &amp; taxes'!B124="","",CONCATENATE(B119,";",C119,";",D119,";",E119,";",F119,";",G119))</f>
        <v/>
      </c>
    </row>
    <row r="120" spans="1:8" ht="12.75" customHeight="1" x14ac:dyDescent="0.25">
      <c r="A120" s="8"/>
      <c r="B120" s="34" t="str">
        <f>IF('Specification of wages &amp; taxes'!B125="","",'Specification of wages &amp; taxes'!$C$3)</f>
        <v/>
      </c>
      <c r="C120" s="37" t="str">
        <f>IF('Specification of wages &amp; taxes'!B125="","",CONCATENATE("01","-",VLOOKUP('Specification of wages &amp; taxes'!$E$2,'Specification of wages &amp; taxes'!$A$208:$L$219,12,FALSE),"-",Kurs!$A$1,))</f>
        <v/>
      </c>
      <c r="D120" s="37" t="str">
        <f>IF('Specification of wages &amp; taxes'!B125="","",CONCATENATE(VLOOKUP('Specification of wages &amp; taxes'!E125,'Specification of wages &amp; taxes'!$B$208:$L$238,11,FALSE),VLOOKUP('Specification of wages &amp; taxes'!F125,'Specification of wages &amp; taxes'!$B$208:$L$238,11,FALSE),RIGHT('Specification of wages &amp; taxes'!G125,2),IF('Specification of wages &amp; taxes'!H125&gt;0,IF('Specification of wages &amp; taxes'!H125&gt;999,'Specification of wages &amp; taxes'!H125,CONCATENATE("0",'Specification of wages &amp; taxes'!H125)),"0000")))</f>
        <v/>
      </c>
      <c r="E120" s="37" t="str">
        <f>IF('Specification of wages &amp; taxes'!B125="","",VLOOKUP('Specification of wages &amp; taxes'!L125,'Specification of wages &amp; taxes'!$G$215:$I$220,3,FALSE))</f>
        <v/>
      </c>
      <c r="F120" s="37" t="str">
        <f>IF('Specification of wages &amp; taxes'!B125="","",ROUND('Specification of wages &amp; taxes'!AA125,0))</f>
        <v/>
      </c>
      <c r="G120" s="42" t="str">
        <f>IF('Specification of wages &amp; taxes'!B125="","",ROUND('Specification of wages &amp; taxes'!U125,0))</f>
        <v/>
      </c>
      <c r="H120" s="43" t="str">
        <f>IF('Specification of wages &amp; taxes'!B125="","",CONCATENATE(B120,";",C120,";",D120,";",E120,";",F120,";",G120))</f>
        <v/>
      </c>
    </row>
    <row r="121" spans="1:8" ht="12.75" customHeight="1" x14ac:dyDescent="0.25">
      <c r="A121" s="8"/>
      <c r="B121" s="34" t="str">
        <f>IF('Specification of wages &amp; taxes'!B126="","",'Specification of wages &amp; taxes'!$C$3)</f>
        <v/>
      </c>
      <c r="C121" s="37" t="str">
        <f>IF('Specification of wages &amp; taxes'!B126="","",CONCATENATE("01","-",VLOOKUP('Specification of wages &amp; taxes'!$E$2,'Specification of wages &amp; taxes'!$A$208:$L$219,12,FALSE),"-",Kurs!$A$1,))</f>
        <v/>
      </c>
      <c r="D121" s="37" t="str">
        <f>IF('Specification of wages &amp; taxes'!B126="","",CONCATENATE(VLOOKUP('Specification of wages &amp; taxes'!E126,'Specification of wages &amp; taxes'!$B$208:$L$238,11,FALSE),VLOOKUP('Specification of wages &amp; taxes'!F126,'Specification of wages &amp; taxes'!$B$208:$L$238,11,FALSE),RIGHT('Specification of wages &amp; taxes'!G126,2),IF('Specification of wages &amp; taxes'!H126&gt;0,IF('Specification of wages &amp; taxes'!H126&gt;999,'Specification of wages &amp; taxes'!H126,CONCATENATE("0",'Specification of wages &amp; taxes'!H126)),"0000")))</f>
        <v/>
      </c>
      <c r="E121" s="37" t="str">
        <f>IF('Specification of wages &amp; taxes'!B126="","",VLOOKUP('Specification of wages &amp; taxes'!L126,'Specification of wages &amp; taxes'!$G$215:$I$220,3,FALSE))</f>
        <v/>
      </c>
      <c r="F121" s="37" t="str">
        <f>IF('Specification of wages &amp; taxes'!B126="","",ROUND('Specification of wages &amp; taxes'!AA126,0))</f>
        <v/>
      </c>
      <c r="G121" s="42" t="str">
        <f>IF('Specification of wages &amp; taxes'!B126="","",ROUND('Specification of wages &amp; taxes'!U126,0))</f>
        <v/>
      </c>
      <c r="H121" s="43" t="str">
        <f>IF('Specification of wages &amp; taxes'!B126="","",CONCATENATE(B121,";",C121,";",D121,";",E121,";",F121,";",G121))</f>
        <v/>
      </c>
    </row>
    <row r="122" spans="1:8" ht="12.75" customHeight="1" x14ac:dyDescent="0.25">
      <c r="A122" s="8"/>
      <c r="B122" s="34" t="str">
        <f>IF('Specification of wages &amp; taxes'!B127="","",'Specification of wages &amp; taxes'!$C$3)</f>
        <v/>
      </c>
      <c r="C122" s="37" t="str">
        <f>IF('Specification of wages &amp; taxes'!B127="","",CONCATENATE("01","-",VLOOKUP('Specification of wages &amp; taxes'!$E$2,'Specification of wages &amp; taxes'!$A$208:$L$219,12,FALSE),"-",Kurs!$A$1,))</f>
        <v/>
      </c>
      <c r="D122" s="37" t="str">
        <f>IF('Specification of wages &amp; taxes'!B127="","",CONCATENATE(VLOOKUP('Specification of wages &amp; taxes'!E127,'Specification of wages &amp; taxes'!$B$208:$L$238,11,FALSE),VLOOKUP('Specification of wages &amp; taxes'!F127,'Specification of wages &amp; taxes'!$B$208:$L$238,11,FALSE),RIGHT('Specification of wages &amp; taxes'!G127,2),IF('Specification of wages &amp; taxes'!H127&gt;0,IF('Specification of wages &amp; taxes'!H127&gt;999,'Specification of wages &amp; taxes'!H127,CONCATENATE("0",'Specification of wages &amp; taxes'!H127)),"0000")))</f>
        <v/>
      </c>
      <c r="E122" s="37" t="str">
        <f>IF('Specification of wages &amp; taxes'!B127="","",VLOOKUP('Specification of wages &amp; taxes'!L127,'Specification of wages &amp; taxes'!$G$215:$I$220,3,FALSE))</f>
        <v/>
      </c>
      <c r="F122" s="37" t="str">
        <f>IF('Specification of wages &amp; taxes'!B127="","",ROUND('Specification of wages &amp; taxes'!AA127,0))</f>
        <v/>
      </c>
      <c r="G122" s="42" t="str">
        <f>IF('Specification of wages &amp; taxes'!B127="","",ROUND('Specification of wages &amp; taxes'!U127,0))</f>
        <v/>
      </c>
      <c r="H122" s="43" t="str">
        <f>IF('Specification of wages &amp; taxes'!B127="","",CONCATENATE(B122,";",C122,";",D122,";",E122,";",F122,";",G122))</f>
        <v/>
      </c>
    </row>
    <row r="123" spans="1:8" ht="12.75" customHeight="1" x14ac:dyDescent="0.25">
      <c r="A123" s="8"/>
      <c r="B123" s="34" t="str">
        <f>IF('Specification of wages &amp; taxes'!B128="","",'Specification of wages &amp; taxes'!$C$3)</f>
        <v/>
      </c>
      <c r="C123" s="37" t="str">
        <f>IF('Specification of wages &amp; taxes'!B128="","",CONCATENATE("01","-",VLOOKUP('Specification of wages &amp; taxes'!$E$2,'Specification of wages &amp; taxes'!$A$208:$L$219,12,FALSE),"-",Kurs!$A$1,))</f>
        <v/>
      </c>
      <c r="D123" s="37" t="str">
        <f>IF('Specification of wages &amp; taxes'!B128="","",CONCATENATE(VLOOKUP('Specification of wages &amp; taxes'!E128,'Specification of wages &amp; taxes'!$B$208:$L$238,11,FALSE),VLOOKUP('Specification of wages &amp; taxes'!F128,'Specification of wages &amp; taxes'!$B$208:$L$238,11,FALSE),RIGHT('Specification of wages &amp; taxes'!G128,2),IF('Specification of wages &amp; taxes'!H128&gt;0,IF('Specification of wages &amp; taxes'!H128&gt;999,'Specification of wages &amp; taxes'!H128,CONCATENATE("0",'Specification of wages &amp; taxes'!H128)),"0000")))</f>
        <v/>
      </c>
      <c r="E123" s="37" t="str">
        <f>IF('Specification of wages &amp; taxes'!B128="","",VLOOKUP('Specification of wages &amp; taxes'!L128,'Specification of wages &amp; taxes'!$G$215:$I$220,3,FALSE))</f>
        <v/>
      </c>
      <c r="F123" s="37" t="str">
        <f>IF('Specification of wages &amp; taxes'!B128="","",ROUND('Specification of wages &amp; taxes'!AA128,0))</f>
        <v/>
      </c>
      <c r="G123" s="42" t="str">
        <f>IF('Specification of wages &amp; taxes'!B128="","",ROUND('Specification of wages &amp; taxes'!U128,0))</f>
        <v/>
      </c>
      <c r="H123" s="43" t="str">
        <f>IF('Specification of wages &amp; taxes'!B128="","",CONCATENATE(B123,";",C123,";",D123,";",E123,";",F123,";",G123))</f>
        <v/>
      </c>
    </row>
    <row r="124" spans="1:8" ht="12.75" customHeight="1" x14ac:dyDescent="0.25">
      <c r="A124" s="8"/>
      <c r="B124" s="34" t="str">
        <f>IF('Specification of wages &amp; taxes'!B129="","",'Specification of wages &amp; taxes'!$C$3)</f>
        <v/>
      </c>
      <c r="C124" s="37" t="str">
        <f>IF('Specification of wages &amp; taxes'!B129="","",CONCATENATE("01","-",VLOOKUP('Specification of wages &amp; taxes'!$E$2,'Specification of wages &amp; taxes'!$A$208:$L$219,12,FALSE),"-",Kurs!$A$1,))</f>
        <v/>
      </c>
      <c r="D124" s="37" t="str">
        <f>IF('Specification of wages &amp; taxes'!B129="","",CONCATENATE(VLOOKUP('Specification of wages &amp; taxes'!E129,'Specification of wages &amp; taxes'!$B$208:$L$238,11,FALSE),VLOOKUP('Specification of wages &amp; taxes'!F129,'Specification of wages &amp; taxes'!$B$208:$L$238,11,FALSE),RIGHT('Specification of wages &amp; taxes'!G129,2),IF('Specification of wages &amp; taxes'!H129&gt;0,IF('Specification of wages &amp; taxes'!H129&gt;999,'Specification of wages &amp; taxes'!H129,CONCATENATE("0",'Specification of wages &amp; taxes'!H129)),"0000")))</f>
        <v/>
      </c>
      <c r="E124" s="37" t="str">
        <f>IF('Specification of wages &amp; taxes'!B129="","",VLOOKUP('Specification of wages &amp; taxes'!L129,'Specification of wages &amp; taxes'!$G$215:$I$220,3,FALSE))</f>
        <v/>
      </c>
      <c r="F124" s="37" t="str">
        <f>IF('Specification of wages &amp; taxes'!B129="","",ROUND('Specification of wages &amp; taxes'!AA129,0))</f>
        <v/>
      </c>
      <c r="G124" s="42" t="str">
        <f>IF('Specification of wages &amp; taxes'!B129="","",ROUND('Specification of wages &amp; taxes'!U129,0))</f>
        <v/>
      </c>
      <c r="H124" s="43" t="str">
        <f>IF('Specification of wages &amp; taxes'!B129="","",CONCATENATE(B124,";",C124,";",D124,";",E124,";",F124,";",G124))</f>
        <v/>
      </c>
    </row>
    <row r="125" spans="1:8" ht="12.75" customHeight="1" x14ac:dyDescent="0.25">
      <c r="A125" s="8"/>
      <c r="B125" s="34" t="str">
        <f>IF('Specification of wages &amp; taxes'!B130="","",'Specification of wages &amp; taxes'!$C$3)</f>
        <v/>
      </c>
      <c r="C125" s="37" t="str">
        <f>IF('Specification of wages &amp; taxes'!B130="","",CONCATENATE("01","-",VLOOKUP('Specification of wages &amp; taxes'!$E$2,'Specification of wages &amp; taxes'!$A$208:$L$219,12,FALSE),"-",Kurs!$A$1,))</f>
        <v/>
      </c>
      <c r="D125" s="37" t="str">
        <f>IF('Specification of wages &amp; taxes'!B130="","",CONCATENATE(VLOOKUP('Specification of wages &amp; taxes'!E130,'Specification of wages &amp; taxes'!$B$208:$L$238,11,FALSE),VLOOKUP('Specification of wages &amp; taxes'!F130,'Specification of wages &amp; taxes'!$B$208:$L$238,11,FALSE),RIGHT('Specification of wages &amp; taxes'!G130,2),IF('Specification of wages &amp; taxes'!H130&gt;0,IF('Specification of wages &amp; taxes'!H130&gt;999,'Specification of wages &amp; taxes'!H130,CONCATENATE("0",'Specification of wages &amp; taxes'!H130)),"0000")))</f>
        <v/>
      </c>
      <c r="E125" s="37" t="str">
        <f>IF('Specification of wages &amp; taxes'!B130="","",VLOOKUP('Specification of wages &amp; taxes'!L130,'Specification of wages &amp; taxes'!$G$215:$I$220,3,FALSE))</f>
        <v/>
      </c>
      <c r="F125" s="37" t="str">
        <f>IF('Specification of wages &amp; taxes'!B130="","",ROUND('Specification of wages &amp; taxes'!AA130,0))</f>
        <v/>
      </c>
      <c r="G125" s="42" t="str">
        <f>IF('Specification of wages &amp; taxes'!B130="","",ROUND('Specification of wages &amp; taxes'!U130,0))</f>
        <v/>
      </c>
      <c r="H125" s="43" t="str">
        <f>IF('Specification of wages &amp; taxes'!B130="","",CONCATENATE(B125,";",C125,";",D125,";",E125,";",F125,";",G125))</f>
        <v/>
      </c>
    </row>
    <row r="126" spans="1:8" ht="12.75" customHeight="1" x14ac:dyDescent="0.25">
      <c r="A126" s="8"/>
      <c r="B126" s="34" t="str">
        <f>IF('Specification of wages &amp; taxes'!B131="","",'Specification of wages &amp; taxes'!$C$3)</f>
        <v/>
      </c>
      <c r="C126" s="37" t="str">
        <f>IF('Specification of wages &amp; taxes'!B131="","",CONCATENATE("01","-",VLOOKUP('Specification of wages &amp; taxes'!$E$2,'Specification of wages &amp; taxes'!$A$208:$L$219,12,FALSE),"-",Kurs!$A$1,))</f>
        <v/>
      </c>
      <c r="D126" s="37" t="str">
        <f>IF('Specification of wages &amp; taxes'!B131="","",CONCATENATE(VLOOKUP('Specification of wages &amp; taxes'!E131,'Specification of wages &amp; taxes'!$B$208:$L$238,11,FALSE),VLOOKUP('Specification of wages &amp; taxes'!F131,'Specification of wages &amp; taxes'!$B$208:$L$238,11,FALSE),RIGHT('Specification of wages &amp; taxes'!G131,2),IF('Specification of wages &amp; taxes'!H131&gt;0,IF('Specification of wages &amp; taxes'!H131&gt;999,'Specification of wages &amp; taxes'!H131,CONCATENATE("0",'Specification of wages &amp; taxes'!H131)),"0000")))</f>
        <v/>
      </c>
      <c r="E126" s="37" t="str">
        <f>IF('Specification of wages &amp; taxes'!B131="","",VLOOKUP('Specification of wages &amp; taxes'!L131,'Specification of wages &amp; taxes'!$G$215:$I$220,3,FALSE))</f>
        <v/>
      </c>
      <c r="F126" s="37" t="str">
        <f>IF('Specification of wages &amp; taxes'!B131="","",ROUND('Specification of wages &amp; taxes'!AA131,0))</f>
        <v/>
      </c>
      <c r="G126" s="42" t="str">
        <f>IF('Specification of wages &amp; taxes'!B131="","",ROUND('Specification of wages &amp; taxes'!U131,0))</f>
        <v/>
      </c>
      <c r="H126" s="43" t="str">
        <f>IF('Specification of wages &amp; taxes'!B131="","",CONCATENATE(B126,";",C126,";",D126,";",E126,";",F126,";",G126))</f>
        <v/>
      </c>
    </row>
    <row r="127" spans="1:8" ht="12.75" customHeight="1" x14ac:dyDescent="0.25">
      <c r="A127" s="8"/>
      <c r="B127" s="34" t="str">
        <f>IF('Specification of wages &amp; taxes'!B132="","",'Specification of wages &amp; taxes'!$C$3)</f>
        <v/>
      </c>
      <c r="C127" s="37" t="str">
        <f>IF('Specification of wages &amp; taxes'!B132="","",CONCATENATE("01","-",VLOOKUP('Specification of wages &amp; taxes'!$E$2,'Specification of wages &amp; taxes'!$A$208:$L$219,12,FALSE),"-",Kurs!$A$1,))</f>
        <v/>
      </c>
      <c r="D127" s="37" t="str">
        <f>IF('Specification of wages &amp; taxes'!B132="","",CONCATENATE(VLOOKUP('Specification of wages &amp; taxes'!E132,'Specification of wages &amp; taxes'!$B$208:$L$238,11,FALSE),VLOOKUP('Specification of wages &amp; taxes'!F132,'Specification of wages &amp; taxes'!$B$208:$L$238,11,FALSE),RIGHT('Specification of wages &amp; taxes'!G132,2),IF('Specification of wages &amp; taxes'!H132&gt;0,IF('Specification of wages &amp; taxes'!H132&gt;999,'Specification of wages &amp; taxes'!H132,CONCATENATE("0",'Specification of wages &amp; taxes'!H132)),"0000")))</f>
        <v/>
      </c>
      <c r="E127" s="37" t="str">
        <f>IF('Specification of wages &amp; taxes'!B132="","",VLOOKUP('Specification of wages &amp; taxes'!L132,'Specification of wages &amp; taxes'!$G$215:$I$220,3,FALSE))</f>
        <v/>
      </c>
      <c r="F127" s="37" t="str">
        <f>IF('Specification of wages &amp; taxes'!B132="","",ROUND('Specification of wages &amp; taxes'!AA132,0))</f>
        <v/>
      </c>
      <c r="G127" s="42" t="str">
        <f>IF('Specification of wages &amp; taxes'!B132="","",ROUND('Specification of wages &amp; taxes'!U132,0))</f>
        <v/>
      </c>
      <c r="H127" s="43" t="str">
        <f>IF('Specification of wages &amp; taxes'!B132="","",CONCATENATE(B127,";",C127,";",D127,";",E127,";",F127,";",G127))</f>
        <v/>
      </c>
    </row>
    <row r="128" spans="1:8" ht="12.75" customHeight="1" x14ac:dyDescent="0.25">
      <c r="A128" s="8"/>
      <c r="B128" s="34" t="str">
        <f>IF('Specification of wages &amp; taxes'!B133="","",'Specification of wages &amp; taxes'!$C$3)</f>
        <v/>
      </c>
      <c r="C128" s="37" t="str">
        <f>IF('Specification of wages &amp; taxes'!B133="","",CONCATENATE("01","-",VLOOKUP('Specification of wages &amp; taxes'!$E$2,'Specification of wages &amp; taxes'!$A$208:$L$219,12,FALSE),"-",Kurs!$A$1,))</f>
        <v/>
      </c>
      <c r="D128" s="37" t="str">
        <f>IF('Specification of wages &amp; taxes'!B133="","",CONCATENATE(VLOOKUP('Specification of wages &amp; taxes'!E133,'Specification of wages &amp; taxes'!$B$208:$L$238,11,FALSE),VLOOKUP('Specification of wages &amp; taxes'!F133,'Specification of wages &amp; taxes'!$B$208:$L$238,11,FALSE),RIGHT('Specification of wages &amp; taxes'!G133,2),IF('Specification of wages &amp; taxes'!H133&gt;0,IF('Specification of wages &amp; taxes'!H133&gt;999,'Specification of wages &amp; taxes'!H133,CONCATENATE("0",'Specification of wages &amp; taxes'!H133)),"0000")))</f>
        <v/>
      </c>
      <c r="E128" s="37" t="str">
        <f>IF('Specification of wages &amp; taxes'!B133="","",VLOOKUP('Specification of wages &amp; taxes'!L133,'Specification of wages &amp; taxes'!$G$215:$I$220,3,FALSE))</f>
        <v/>
      </c>
      <c r="F128" s="37" t="str">
        <f>IF('Specification of wages &amp; taxes'!B133="","",ROUND('Specification of wages &amp; taxes'!AA133,0))</f>
        <v/>
      </c>
      <c r="G128" s="42" t="str">
        <f>IF('Specification of wages &amp; taxes'!B133="","",ROUND('Specification of wages &amp; taxes'!U133,0))</f>
        <v/>
      </c>
      <c r="H128" s="43" t="str">
        <f>IF('Specification of wages &amp; taxes'!B133="","",CONCATENATE(B128,";",C128,";",D128,";",E128,";",F128,";",G128))</f>
        <v/>
      </c>
    </row>
    <row r="129" spans="1:8" ht="12.75" customHeight="1" x14ac:dyDescent="0.25">
      <c r="A129" s="8"/>
      <c r="B129" s="34" t="str">
        <f>IF('Specification of wages &amp; taxes'!B134="","",'Specification of wages &amp; taxes'!$C$3)</f>
        <v/>
      </c>
      <c r="C129" s="37" t="str">
        <f>IF('Specification of wages &amp; taxes'!B134="","",CONCATENATE("01","-",VLOOKUP('Specification of wages &amp; taxes'!$E$2,'Specification of wages &amp; taxes'!$A$208:$L$219,12,FALSE),"-",Kurs!$A$1,))</f>
        <v/>
      </c>
      <c r="D129" s="37" t="str">
        <f>IF('Specification of wages &amp; taxes'!B134="","",CONCATENATE(VLOOKUP('Specification of wages &amp; taxes'!E134,'Specification of wages &amp; taxes'!$B$208:$L$238,11,FALSE),VLOOKUP('Specification of wages &amp; taxes'!F134,'Specification of wages &amp; taxes'!$B$208:$L$238,11,FALSE),RIGHT('Specification of wages &amp; taxes'!G134,2),IF('Specification of wages &amp; taxes'!H134&gt;0,IF('Specification of wages &amp; taxes'!H134&gt;999,'Specification of wages &amp; taxes'!H134,CONCATENATE("0",'Specification of wages &amp; taxes'!H134)),"0000")))</f>
        <v/>
      </c>
      <c r="E129" s="37" t="str">
        <f>IF('Specification of wages &amp; taxes'!B134="","",VLOOKUP('Specification of wages &amp; taxes'!L134,'Specification of wages &amp; taxes'!$G$215:$I$220,3,FALSE))</f>
        <v/>
      </c>
      <c r="F129" s="37" t="str">
        <f>IF('Specification of wages &amp; taxes'!B134="","",ROUND('Specification of wages &amp; taxes'!AA134,0))</f>
        <v/>
      </c>
      <c r="G129" s="42" t="str">
        <f>IF('Specification of wages &amp; taxes'!B134="","",ROUND('Specification of wages &amp; taxes'!U134,0))</f>
        <v/>
      </c>
      <c r="H129" s="43" t="str">
        <f>IF('Specification of wages &amp; taxes'!B134="","",CONCATENATE(B129,";",C129,";",D129,";",E129,";",F129,";",G129))</f>
        <v/>
      </c>
    </row>
    <row r="130" spans="1:8" ht="12.75" customHeight="1" x14ac:dyDescent="0.25">
      <c r="A130" s="8"/>
      <c r="B130" s="34" t="str">
        <f>IF('Specification of wages &amp; taxes'!B135="","",'Specification of wages &amp; taxes'!$C$3)</f>
        <v/>
      </c>
      <c r="C130" s="37" t="str">
        <f>IF('Specification of wages &amp; taxes'!B135="","",CONCATENATE("01","-",VLOOKUP('Specification of wages &amp; taxes'!$E$2,'Specification of wages &amp; taxes'!$A$208:$L$219,12,FALSE),"-",Kurs!$A$1,))</f>
        <v/>
      </c>
      <c r="D130" s="37" t="str">
        <f>IF('Specification of wages &amp; taxes'!B135="","",CONCATENATE(VLOOKUP('Specification of wages &amp; taxes'!E135,'Specification of wages &amp; taxes'!$B$208:$L$238,11,FALSE),VLOOKUP('Specification of wages &amp; taxes'!F135,'Specification of wages &amp; taxes'!$B$208:$L$238,11,FALSE),RIGHT('Specification of wages &amp; taxes'!G135,2),IF('Specification of wages &amp; taxes'!H135&gt;0,IF('Specification of wages &amp; taxes'!H135&gt;999,'Specification of wages &amp; taxes'!H135,CONCATENATE("0",'Specification of wages &amp; taxes'!H135)),"0000")))</f>
        <v/>
      </c>
      <c r="E130" s="37" t="str">
        <f>IF('Specification of wages &amp; taxes'!B135="","",VLOOKUP('Specification of wages &amp; taxes'!L135,'Specification of wages &amp; taxes'!$G$215:$I$220,3,FALSE))</f>
        <v/>
      </c>
      <c r="F130" s="37" t="str">
        <f>IF('Specification of wages &amp; taxes'!B135="","",ROUND('Specification of wages &amp; taxes'!AA135,0))</f>
        <v/>
      </c>
      <c r="G130" s="42" t="str">
        <f>IF('Specification of wages &amp; taxes'!B135="","",ROUND('Specification of wages &amp; taxes'!U135,0))</f>
        <v/>
      </c>
      <c r="H130" s="43" t="str">
        <f>IF('Specification of wages &amp; taxes'!B135="","",CONCATENATE(B130,";",C130,";",D130,";",E130,";",F130,";",G130))</f>
        <v/>
      </c>
    </row>
    <row r="131" spans="1:8" ht="12.75" customHeight="1" x14ac:dyDescent="0.25">
      <c r="A131" s="8"/>
      <c r="B131" s="34" t="str">
        <f>IF('Specification of wages &amp; taxes'!B136="","",'Specification of wages &amp; taxes'!$C$3)</f>
        <v/>
      </c>
      <c r="C131" s="37" t="str">
        <f>IF('Specification of wages &amp; taxes'!B136="","",CONCATENATE("01","-",VLOOKUP('Specification of wages &amp; taxes'!$E$2,'Specification of wages &amp; taxes'!$A$208:$L$219,12,FALSE),"-",Kurs!$A$1,))</f>
        <v/>
      </c>
      <c r="D131" s="37" t="str">
        <f>IF('Specification of wages &amp; taxes'!B136="","",CONCATENATE(VLOOKUP('Specification of wages &amp; taxes'!E136,'Specification of wages &amp; taxes'!$B$208:$L$238,11,FALSE),VLOOKUP('Specification of wages &amp; taxes'!F136,'Specification of wages &amp; taxes'!$B$208:$L$238,11,FALSE),RIGHT('Specification of wages &amp; taxes'!G136,2),IF('Specification of wages &amp; taxes'!H136&gt;0,IF('Specification of wages &amp; taxes'!H136&gt;999,'Specification of wages &amp; taxes'!H136,CONCATENATE("0",'Specification of wages &amp; taxes'!H136)),"0000")))</f>
        <v/>
      </c>
      <c r="E131" s="37" t="str">
        <f>IF('Specification of wages &amp; taxes'!B136="","",VLOOKUP('Specification of wages &amp; taxes'!L136,'Specification of wages &amp; taxes'!$G$215:$I$220,3,FALSE))</f>
        <v/>
      </c>
      <c r="F131" s="37" t="str">
        <f>IF('Specification of wages &amp; taxes'!B136="","",ROUND('Specification of wages &amp; taxes'!AA136,0))</f>
        <v/>
      </c>
      <c r="G131" s="42" t="str">
        <f>IF('Specification of wages &amp; taxes'!B136="","",ROUND('Specification of wages &amp; taxes'!U136,0))</f>
        <v/>
      </c>
      <c r="H131" s="43" t="str">
        <f>IF('Specification of wages &amp; taxes'!B136="","",CONCATENATE(B131,";",C131,";",D131,";",E131,";",F131,";",G131))</f>
        <v/>
      </c>
    </row>
    <row r="132" spans="1:8" ht="12.75" customHeight="1" x14ac:dyDescent="0.25">
      <c r="A132" s="8"/>
      <c r="B132" s="34" t="str">
        <f>IF('Specification of wages &amp; taxes'!B137="","",'Specification of wages &amp; taxes'!$C$3)</f>
        <v/>
      </c>
      <c r="C132" s="37" t="str">
        <f>IF('Specification of wages &amp; taxes'!B137="","",CONCATENATE("01","-",VLOOKUP('Specification of wages &amp; taxes'!$E$2,'Specification of wages &amp; taxes'!$A$208:$L$219,12,FALSE),"-",Kurs!$A$1,))</f>
        <v/>
      </c>
      <c r="D132" s="37" t="str">
        <f>IF('Specification of wages &amp; taxes'!B137="","",CONCATENATE(VLOOKUP('Specification of wages &amp; taxes'!E137,'Specification of wages &amp; taxes'!$B$208:$L$238,11,FALSE),VLOOKUP('Specification of wages &amp; taxes'!F137,'Specification of wages &amp; taxes'!$B$208:$L$238,11,FALSE),RIGHT('Specification of wages &amp; taxes'!G137,2),IF('Specification of wages &amp; taxes'!H137&gt;0,IF('Specification of wages &amp; taxes'!H137&gt;999,'Specification of wages &amp; taxes'!H137,CONCATENATE("0",'Specification of wages &amp; taxes'!H137)),"0000")))</f>
        <v/>
      </c>
      <c r="E132" s="37" t="str">
        <f>IF('Specification of wages &amp; taxes'!B137="","",VLOOKUP('Specification of wages &amp; taxes'!L137,'Specification of wages &amp; taxes'!$G$215:$I$220,3,FALSE))</f>
        <v/>
      </c>
      <c r="F132" s="37" t="str">
        <f>IF('Specification of wages &amp; taxes'!B137="","",ROUND('Specification of wages &amp; taxes'!AA137,0))</f>
        <v/>
      </c>
      <c r="G132" s="42" t="str">
        <f>IF('Specification of wages &amp; taxes'!B137="","",ROUND('Specification of wages &amp; taxes'!U137,0))</f>
        <v/>
      </c>
      <c r="H132" s="43" t="str">
        <f>IF('Specification of wages &amp; taxes'!B137="","",CONCATENATE(B132,";",C132,";",D132,";",E132,";",F132,";",G132))</f>
        <v/>
      </c>
    </row>
    <row r="133" spans="1:8" ht="12.75" customHeight="1" x14ac:dyDescent="0.25">
      <c r="A133" s="8"/>
      <c r="B133" s="34" t="str">
        <f>IF('Specification of wages &amp; taxes'!B138="","",'Specification of wages &amp; taxes'!$C$3)</f>
        <v/>
      </c>
      <c r="C133" s="37" t="str">
        <f>IF('Specification of wages &amp; taxes'!B138="","",CONCATENATE("01","-",VLOOKUP('Specification of wages &amp; taxes'!$E$2,'Specification of wages &amp; taxes'!$A$208:$L$219,12,FALSE),"-",Kurs!$A$1,))</f>
        <v/>
      </c>
      <c r="D133" s="37" t="str">
        <f>IF('Specification of wages &amp; taxes'!B138="","",CONCATENATE(VLOOKUP('Specification of wages &amp; taxes'!E138,'Specification of wages &amp; taxes'!$B$208:$L$238,11,FALSE),VLOOKUP('Specification of wages &amp; taxes'!F138,'Specification of wages &amp; taxes'!$B$208:$L$238,11,FALSE),RIGHT('Specification of wages &amp; taxes'!G138,2),IF('Specification of wages &amp; taxes'!H138&gt;0,IF('Specification of wages &amp; taxes'!H138&gt;999,'Specification of wages &amp; taxes'!H138,CONCATENATE("0",'Specification of wages &amp; taxes'!H138)),"0000")))</f>
        <v/>
      </c>
      <c r="E133" s="37" t="str">
        <f>IF('Specification of wages &amp; taxes'!B138="","",VLOOKUP('Specification of wages &amp; taxes'!L138,'Specification of wages &amp; taxes'!$G$215:$I$220,3,FALSE))</f>
        <v/>
      </c>
      <c r="F133" s="37" t="str">
        <f>IF('Specification of wages &amp; taxes'!B138="","",ROUND('Specification of wages &amp; taxes'!AA138,0))</f>
        <v/>
      </c>
      <c r="G133" s="42" t="str">
        <f>IF('Specification of wages &amp; taxes'!B138="","",ROUND('Specification of wages &amp; taxes'!U138,0))</f>
        <v/>
      </c>
      <c r="H133" s="43" t="str">
        <f>IF('Specification of wages &amp; taxes'!B138="","",CONCATENATE(B133,";",C133,";",D133,";",E133,";",F133,";",G133))</f>
        <v/>
      </c>
    </row>
    <row r="134" spans="1:8" ht="12.75" customHeight="1" x14ac:dyDescent="0.25">
      <c r="A134" s="8"/>
      <c r="B134" s="34" t="str">
        <f>IF('Specification of wages &amp; taxes'!B139="","",'Specification of wages &amp; taxes'!$C$3)</f>
        <v/>
      </c>
      <c r="C134" s="37" t="str">
        <f>IF('Specification of wages &amp; taxes'!B139="","",CONCATENATE("01","-",VLOOKUP('Specification of wages &amp; taxes'!$E$2,'Specification of wages &amp; taxes'!$A$208:$L$219,12,FALSE),"-",Kurs!$A$1,))</f>
        <v/>
      </c>
      <c r="D134" s="37" t="str">
        <f>IF('Specification of wages &amp; taxes'!B139="","",CONCATENATE(VLOOKUP('Specification of wages &amp; taxes'!E139,'Specification of wages &amp; taxes'!$B$208:$L$238,11,FALSE),VLOOKUP('Specification of wages &amp; taxes'!F139,'Specification of wages &amp; taxes'!$B$208:$L$238,11,FALSE),RIGHT('Specification of wages &amp; taxes'!G139,2),IF('Specification of wages &amp; taxes'!H139&gt;0,IF('Specification of wages &amp; taxes'!H139&gt;999,'Specification of wages &amp; taxes'!H139,CONCATENATE("0",'Specification of wages &amp; taxes'!H139)),"0000")))</f>
        <v/>
      </c>
      <c r="E134" s="37" t="str">
        <f>IF('Specification of wages &amp; taxes'!B139="","",VLOOKUP('Specification of wages &amp; taxes'!L139,'Specification of wages &amp; taxes'!$G$215:$I$220,3,FALSE))</f>
        <v/>
      </c>
      <c r="F134" s="37" t="str">
        <f>IF('Specification of wages &amp; taxes'!B139="","",ROUND('Specification of wages &amp; taxes'!AA139,0))</f>
        <v/>
      </c>
      <c r="G134" s="42" t="str">
        <f>IF('Specification of wages &amp; taxes'!B139="","",ROUND('Specification of wages &amp; taxes'!U139,0))</f>
        <v/>
      </c>
      <c r="H134" s="43" t="str">
        <f>IF('Specification of wages &amp; taxes'!B139="","",CONCATENATE(B134,";",C134,";",D134,";",E134,";",F134,";",G134))</f>
        <v/>
      </c>
    </row>
    <row r="135" spans="1:8" ht="12.75" customHeight="1" x14ac:dyDescent="0.25">
      <c r="A135" s="8"/>
      <c r="B135" s="34" t="str">
        <f>IF('Specification of wages &amp; taxes'!B140="","",'Specification of wages &amp; taxes'!$C$3)</f>
        <v/>
      </c>
      <c r="C135" s="37" t="str">
        <f>IF('Specification of wages &amp; taxes'!B140="","",CONCATENATE("01","-",VLOOKUP('Specification of wages &amp; taxes'!$E$2,'Specification of wages &amp; taxes'!$A$208:$L$219,12,FALSE),"-",Kurs!$A$1,))</f>
        <v/>
      </c>
      <c r="D135" s="37" t="str">
        <f>IF('Specification of wages &amp; taxes'!B140="","",CONCATENATE(VLOOKUP('Specification of wages &amp; taxes'!E140,'Specification of wages &amp; taxes'!$B$208:$L$238,11,FALSE),VLOOKUP('Specification of wages &amp; taxes'!F140,'Specification of wages &amp; taxes'!$B$208:$L$238,11,FALSE),RIGHT('Specification of wages &amp; taxes'!G140,2),IF('Specification of wages &amp; taxes'!H140&gt;0,IF('Specification of wages &amp; taxes'!H140&gt;999,'Specification of wages &amp; taxes'!H140,CONCATENATE("0",'Specification of wages &amp; taxes'!H140)),"0000")))</f>
        <v/>
      </c>
      <c r="E135" s="37" t="str">
        <f>IF('Specification of wages &amp; taxes'!B140="","",VLOOKUP('Specification of wages &amp; taxes'!L140,'Specification of wages &amp; taxes'!$G$215:$I$220,3,FALSE))</f>
        <v/>
      </c>
      <c r="F135" s="37" t="str">
        <f>IF('Specification of wages &amp; taxes'!B140="","",ROUND('Specification of wages &amp; taxes'!AA140,0))</f>
        <v/>
      </c>
      <c r="G135" s="42" t="str">
        <f>IF('Specification of wages &amp; taxes'!B140="","",ROUND('Specification of wages &amp; taxes'!U140,0))</f>
        <v/>
      </c>
      <c r="H135" s="43" t="str">
        <f>IF('Specification of wages &amp; taxes'!B140="","",CONCATENATE(B135,";",C135,";",D135,";",E135,";",F135,";",G135))</f>
        <v/>
      </c>
    </row>
    <row r="136" spans="1:8" ht="12.75" customHeight="1" x14ac:dyDescent="0.25">
      <c r="A136" s="8"/>
      <c r="B136" s="34" t="str">
        <f>IF('Specification of wages &amp; taxes'!B141="","",'Specification of wages &amp; taxes'!$C$3)</f>
        <v/>
      </c>
      <c r="C136" s="37" t="str">
        <f>IF('Specification of wages &amp; taxes'!B141="","",CONCATENATE("01","-",VLOOKUP('Specification of wages &amp; taxes'!$E$2,'Specification of wages &amp; taxes'!$A$208:$L$219,12,FALSE),"-",Kurs!$A$1,))</f>
        <v/>
      </c>
      <c r="D136" s="37" t="str">
        <f>IF('Specification of wages &amp; taxes'!B141="","",CONCATENATE(VLOOKUP('Specification of wages &amp; taxes'!E141,'Specification of wages &amp; taxes'!$B$208:$L$238,11,FALSE),VLOOKUP('Specification of wages &amp; taxes'!F141,'Specification of wages &amp; taxes'!$B$208:$L$238,11,FALSE),RIGHT('Specification of wages &amp; taxes'!G141,2),IF('Specification of wages &amp; taxes'!H141&gt;0,IF('Specification of wages &amp; taxes'!H141&gt;999,'Specification of wages &amp; taxes'!H141,CONCATENATE("0",'Specification of wages &amp; taxes'!H141)),"0000")))</f>
        <v/>
      </c>
      <c r="E136" s="37" t="str">
        <f>IF('Specification of wages &amp; taxes'!B141="","",VLOOKUP('Specification of wages &amp; taxes'!L141,'Specification of wages &amp; taxes'!$G$215:$I$220,3,FALSE))</f>
        <v/>
      </c>
      <c r="F136" s="37" t="str">
        <f>IF('Specification of wages &amp; taxes'!B141="","",ROUND('Specification of wages &amp; taxes'!AA141,0))</f>
        <v/>
      </c>
      <c r="G136" s="42" t="str">
        <f>IF('Specification of wages &amp; taxes'!B141="","",ROUND('Specification of wages &amp; taxes'!U141,0))</f>
        <v/>
      </c>
      <c r="H136" s="43" t="str">
        <f>IF('Specification of wages &amp; taxes'!B141="","",CONCATENATE(B136,";",C136,";",D136,";",E136,";",F136,";",G136))</f>
        <v/>
      </c>
    </row>
    <row r="137" spans="1:8" ht="12.75" customHeight="1" x14ac:dyDescent="0.25">
      <c r="A137" s="8"/>
      <c r="B137" s="34" t="str">
        <f>IF('Specification of wages &amp; taxes'!B142="","",'Specification of wages &amp; taxes'!$C$3)</f>
        <v/>
      </c>
      <c r="C137" s="37" t="str">
        <f>IF('Specification of wages &amp; taxes'!B142="","",CONCATENATE("01","-",VLOOKUP('Specification of wages &amp; taxes'!$E$2,'Specification of wages &amp; taxes'!$A$208:$L$219,12,FALSE),"-",Kurs!$A$1,))</f>
        <v/>
      </c>
      <c r="D137" s="37" t="str">
        <f>IF('Specification of wages &amp; taxes'!B142="","",CONCATENATE(VLOOKUP('Specification of wages &amp; taxes'!E142,'Specification of wages &amp; taxes'!$B$208:$L$238,11,FALSE),VLOOKUP('Specification of wages &amp; taxes'!F142,'Specification of wages &amp; taxes'!$B$208:$L$238,11,FALSE),RIGHT('Specification of wages &amp; taxes'!G142,2),IF('Specification of wages &amp; taxes'!H142&gt;0,IF('Specification of wages &amp; taxes'!H142&gt;999,'Specification of wages &amp; taxes'!H142,CONCATENATE("0",'Specification of wages &amp; taxes'!H142)),"0000")))</f>
        <v/>
      </c>
      <c r="E137" s="37" t="str">
        <f>IF('Specification of wages &amp; taxes'!B142="","",VLOOKUP('Specification of wages &amp; taxes'!L142,'Specification of wages &amp; taxes'!$G$215:$I$220,3,FALSE))</f>
        <v/>
      </c>
      <c r="F137" s="37" t="str">
        <f>IF('Specification of wages &amp; taxes'!B142="","",ROUND('Specification of wages &amp; taxes'!AA142,0))</f>
        <v/>
      </c>
      <c r="G137" s="42" t="str">
        <f>IF('Specification of wages &amp; taxes'!B142="","",ROUND('Specification of wages &amp; taxes'!U142,0))</f>
        <v/>
      </c>
      <c r="H137" s="43" t="str">
        <f>IF('Specification of wages &amp; taxes'!B142="","",CONCATENATE(B137,";",C137,";",D137,";",E137,";",F137,";",G137))</f>
        <v/>
      </c>
    </row>
    <row r="138" spans="1:8" ht="12.75" customHeight="1" x14ac:dyDescent="0.25">
      <c r="A138" s="8"/>
      <c r="B138" s="34" t="str">
        <f>IF('Specification of wages &amp; taxes'!B143="","",'Specification of wages &amp; taxes'!$C$3)</f>
        <v/>
      </c>
      <c r="C138" s="37" t="str">
        <f>IF('Specification of wages &amp; taxes'!B143="","",CONCATENATE("01","-",VLOOKUP('Specification of wages &amp; taxes'!$E$2,'Specification of wages &amp; taxes'!$A$208:$L$219,12,FALSE),"-",Kurs!$A$1,))</f>
        <v/>
      </c>
      <c r="D138" s="37" t="str">
        <f>IF('Specification of wages &amp; taxes'!B143="","",CONCATENATE(VLOOKUP('Specification of wages &amp; taxes'!E143,'Specification of wages &amp; taxes'!$B$208:$L$238,11,FALSE),VLOOKUP('Specification of wages &amp; taxes'!F143,'Specification of wages &amp; taxes'!$B$208:$L$238,11,FALSE),RIGHT('Specification of wages &amp; taxes'!G143,2),IF('Specification of wages &amp; taxes'!H143&gt;0,IF('Specification of wages &amp; taxes'!H143&gt;999,'Specification of wages &amp; taxes'!H143,CONCATENATE("0",'Specification of wages &amp; taxes'!H143)),"0000")))</f>
        <v/>
      </c>
      <c r="E138" s="37" t="str">
        <f>IF('Specification of wages &amp; taxes'!B143="","",VLOOKUP('Specification of wages &amp; taxes'!L143,'Specification of wages &amp; taxes'!$G$215:$I$220,3,FALSE))</f>
        <v/>
      </c>
      <c r="F138" s="37" t="str">
        <f>IF('Specification of wages &amp; taxes'!B143="","",ROUND('Specification of wages &amp; taxes'!AA143,0))</f>
        <v/>
      </c>
      <c r="G138" s="42" t="str">
        <f>IF('Specification of wages &amp; taxes'!B143="","",ROUND('Specification of wages &amp; taxes'!U143,0))</f>
        <v/>
      </c>
      <c r="H138" s="43" t="str">
        <f>IF('Specification of wages &amp; taxes'!B143="","",CONCATENATE(B138,";",C138,";",D138,";",E138,";",F138,";",G138))</f>
        <v/>
      </c>
    </row>
    <row r="139" spans="1:8" ht="12.75" customHeight="1" x14ac:dyDescent="0.25">
      <c r="A139" s="8"/>
      <c r="B139" s="34" t="str">
        <f>IF('Specification of wages &amp; taxes'!B144="","",'Specification of wages &amp; taxes'!$C$3)</f>
        <v/>
      </c>
      <c r="C139" s="37" t="str">
        <f>IF('Specification of wages &amp; taxes'!B144="","",CONCATENATE("01","-",VLOOKUP('Specification of wages &amp; taxes'!$E$2,'Specification of wages &amp; taxes'!$A$208:$L$219,12,FALSE),"-",Kurs!$A$1,))</f>
        <v/>
      </c>
      <c r="D139" s="37" t="str">
        <f>IF('Specification of wages &amp; taxes'!B144="","",CONCATENATE(VLOOKUP('Specification of wages &amp; taxes'!E144,'Specification of wages &amp; taxes'!$B$208:$L$238,11,FALSE),VLOOKUP('Specification of wages &amp; taxes'!F144,'Specification of wages &amp; taxes'!$B$208:$L$238,11,FALSE),RIGHT('Specification of wages &amp; taxes'!G144,2),IF('Specification of wages &amp; taxes'!H144&gt;0,IF('Specification of wages &amp; taxes'!H144&gt;999,'Specification of wages &amp; taxes'!H144,CONCATENATE("0",'Specification of wages &amp; taxes'!H144)),"0000")))</f>
        <v/>
      </c>
      <c r="E139" s="37" t="str">
        <f>IF('Specification of wages &amp; taxes'!B144="","",VLOOKUP('Specification of wages &amp; taxes'!L144,'Specification of wages &amp; taxes'!$G$215:$I$220,3,FALSE))</f>
        <v/>
      </c>
      <c r="F139" s="37" t="str">
        <f>IF('Specification of wages &amp; taxes'!B144="","",ROUND('Specification of wages &amp; taxes'!AA144,0))</f>
        <v/>
      </c>
      <c r="G139" s="42" t="str">
        <f>IF('Specification of wages &amp; taxes'!B144="","",ROUND('Specification of wages &amp; taxes'!U144,0))</f>
        <v/>
      </c>
      <c r="H139" s="43" t="str">
        <f>IF('Specification of wages &amp; taxes'!B144="","",CONCATENATE(B139,";",C139,";",D139,";",E139,";",F139,";",G139))</f>
        <v/>
      </c>
    </row>
    <row r="140" spans="1:8" ht="12.75" customHeight="1" x14ac:dyDescent="0.25">
      <c r="A140" s="8"/>
      <c r="B140" s="34" t="str">
        <f>IF('Specification of wages &amp; taxes'!B145="","",'Specification of wages &amp; taxes'!$C$3)</f>
        <v/>
      </c>
      <c r="C140" s="37" t="str">
        <f>IF('Specification of wages &amp; taxes'!B145="","",CONCATENATE("01","-",VLOOKUP('Specification of wages &amp; taxes'!$E$2,'Specification of wages &amp; taxes'!$A$208:$L$219,12,FALSE),"-",Kurs!$A$1,))</f>
        <v/>
      </c>
      <c r="D140" s="37" t="str">
        <f>IF('Specification of wages &amp; taxes'!B145="","",CONCATENATE(VLOOKUP('Specification of wages &amp; taxes'!E145,'Specification of wages &amp; taxes'!$B$208:$L$238,11,FALSE),VLOOKUP('Specification of wages &amp; taxes'!F145,'Specification of wages &amp; taxes'!$B$208:$L$238,11,FALSE),RIGHT('Specification of wages &amp; taxes'!G145,2),IF('Specification of wages &amp; taxes'!H145&gt;0,IF('Specification of wages &amp; taxes'!H145&gt;999,'Specification of wages &amp; taxes'!H145,CONCATENATE("0",'Specification of wages &amp; taxes'!H145)),"0000")))</f>
        <v/>
      </c>
      <c r="E140" s="37" t="str">
        <f>IF('Specification of wages &amp; taxes'!B145="","",VLOOKUP('Specification of wages &amp; taxes'!L145,'Specification of wages &amp; taxes'!$G$215:$I$220,3,FALSE))</f>
        <v/>
      </c>
      <c r="F140" s="37" t="str">
        <f>IF('Specification of wages &amp; taxes'!B145="","",ROUND('Specification of wages &amp; taxes'!AA145,0))</f>
        <v/>
      </c>
      <c r="G140" s="42" t="str">
        <f>IF('Specification of wages &amp; taxes'!B145="","",ROUND('Specification of wages &amp; taxes'!U145,0))</f>
        <v/>
      </c>
      <c r="H140" s="43" t="str">
        <f>IF('Specification of wages &amp; taxes'!B145="","",CONCATENATE(B140,";",C140,";",D140,";",E140,";",F140,";",G140))</f>
        <v/>
      </c>
    </row>
    <row r="141" spans="1:8" ht="12.75" customHeight="1" x14ac:dyDescent="0.25">
      <c r="A141" s="8"/>
      <c r="B141" s="34" t="str">
        <f>IF('Specification of wages &amp; taxes'!B146="","",'Specification of wages &amp; taxes'!$C$3)</f>
        <v/>
      </c>
      <c r="C141" s="37" t="str">
        <f>IF('Specification of wages &amp; taxes'!B146="","",CONCATENATE("01","-",VLOOKUP('Specification of wages &amp; taxes'!$E$2,'Specification of wages &amp; taxes'!$A$208:$L$219,12,FALSE),"-",Kurs!$A$1,))</f>
        <v/>
      </c>
      <c r="D141" s="37" t="str">
        <f>IF('Specification of wages &amp; taxes'!B146="","",CONCATENATE(VLOOKUP('Specification of wages &amp; taxes'!E146,'Specification of wages &amp; taxes'!$B$208:$L$238,11,FALSE),VLOOKUP('Specification of wages &amp; taxes'!F146,'Specification of wages &amp; taxes'!$B$208:$L$238,11,FALSE),RIGHT('Specification of wages &amp; taxes'!G146,2),IF('Specification of wages &amp; taxes'!H146&gt;0,IF('Specification of wages &amp; taxes'!H146&gt;999,'Specification of wages &amp; taxes'!H146,CONCATENATE("0",'Specification of wages &amp; taxes'!H146)),"0000")))</f>
        <v/>
      </c>
      <c r="E141" s="37" t="str">
        <f>IF('Specification of wages &amp; taxes'!B146="","",VLOOKUP('Specification of wages &amp; taxes'!L146,'Specification of wages &amp; taxes'!$G$215:$I$220,3,FALSE))</f>
        <v/>
      </c>
      <c r="F141" s="37" t="str">
        <f>IF('Specification of wages &amp; taxes'!B146="","",ROUND('Specification of wages &amp; taxes'!AA146,0))</f>
        <v/>
      </c>
      <c r="G141" s="42" t="str">
        <f>IF('Specification of wages &amp; taxes'!B146="","",ROUND('Specification of wages &amp; taxes'!U146,0))</f>
        <v/>
      </c>
      <c r="H141" s="43" t="str">
        <f>IF('Specification of wages &amp; taxes'!B146="","",CONCATENATE(B141,";",C141,";",D141,";",E141,";",F141,";",G141))</f>
        <v/>
      </c>
    </row>
    <row r="142" spans="1:8" ht="12.75" customHeight="1" x14ac:dyDescent="0.25">
      <c r="A142" s="8"/>
      <c r="B142" s="34" t="str">
        <f>IF('Specification of wages &amp; taxes'!B147="","",'Specification of wages &amp; taxes'!$C$3)</f>
        <v/>
      </c>
      <c r="C142" s="37" t="str">
        <f>IF('Specification of wages &amp; taxes'!B147="","",CONCATENATE("01","-",VLOOKUP('Specification of wages &amp; taxes'!$E$2,'Specification of wages &amp; taxes'!$A$208:$L$219,12,FALSE),"-",Kurs!$A$1,))</f>
        <v/>
      </c>
      <c r="D142" s="37" t="str">
        <f>IF('Specification of wages &amp; taxes'!B147="","",CONCATENATE(VLOOKUP('Specification of wages &amp; taxes'!E147,'Specification of wages &amp; taxes'!$B$208:$L$238,11,FALSE),VLOOKUP('Specification of wages &amp; taxes'!F147,'Specification of wages &amp; taxes'!$B$208:$L$238,11,FALSE),RIGHT('Specification of wages &amp; taxes'!G147,2),IF('Specification of wages &amp; taxes'!H147&gt;0,IF('Specification of wages &amp; taxes'!H147&gt;999,'Specification of wages &amp; taxes'!H147,CONCATENATE("0",'Specification of wages &amp; taxes'!H147)),"0000")))</f>
        <v/>
      </c>
      <c r="E142" s="37" t="str">
        <f>IF('Specification of wages &amp; taxes'!B147="","",VLOOKUP('Specification of wages &amp; taxes'!L147,'Specification of wages &amp; taxes'!$G$215:$I$220,3,FALSE))</f>
        <v/>
      </c>
      <c r="F142" s="37" t="str">
        <f>IF('Specification of wages &amp; taxes'!B147="","",ROUND('Specification of wages &amp; taxes'!AA147,0))</f>
        <v/>
      </c>
      <c r="G142" s="42" t="str">
        <f>IF('Specification of wages &amp; taxes'!B147="","",ROUND('Specification of wages &amp; taxes'!U147,0))</f>
        <v/>
      </c>
      <c r="H142" s="43" t="str">
        <f>IF('Specification of wages &amp; taxes'!B147="","",CONCATENATE(B142,";",C142,";",D142,";",E142,";",F142,";",G142))</f>
        <v/>
      </c>
    </row>
    <row r="143" spans="1:8" ht="12.75" customHeight="1" x14ac:dyDescent="0.25">
      <c r="A143" s="8"/>
      <c r="B143" s="34" t="str">
        <f>IF('Specification of wages &amp; taxes'!B148="","",'Specification of wages &amp; taxes'!$C$3)</f>
        <v/>
      </c>
      <c r="C143" s="37" t="str">
        <f>IF('Specification of wages &amp; taxes'!B148="","",CONCATENATE("01","-",VLOOKUP('Specification of wages &amp; taxes'!$E$2,'Specification of wages &amp; taxes'!$A$208:$L$219,12,FALSE),"-",Kurs!$A$1,))</f>
        <v/>
      </c>
      <c r="D143" s="37" t="str">
        <f>IF('Specification of wages &amp; taxes'!B148="","",CONCATENATE(VLOOKUP('Specification of wages &amp; taxes'!E148,'Specification of wages &amp; taxes'!$B$208:$L$238,11,FALSE),VLOOKUP('Specification of wages &amp; taxes'!F148,'Specification of wages &amp; taxes'!$B$208:$L$238,11,FALSE),RIGHT('Specification of wages &amp; taxes'!G148,2),IF('Specification of wages &amp; taxes'!H148&gt;0,IF('Specification of wages &amp; taxes'!H148&gt;999,'Specification of wages &amp; taxes'!H148,CONCATENATE("0",'Specification of wages &amp; taxes'!H148)),"0000")))</f>
        <v/>
      </c>
      <c r="E143" s="37" t="str">
        <f>IF('Specification of wages &amp; taxes'!B148="","",VLOOKUP('Specification of wages &amp; taxes'!L148,'Specification of wages &amp; taxes'!$G$215:$I$220,3,FALSE))</f>
        <v/>
      </c>
      <c r="F143" s="37" t="str">
        <f>IF('Specification of wages &amp; taxes'!B148="","",ROUND('Specification of wages &amp; taxes'!AA148,0))</f>
        <v/>
      </c>
      <c r="G143" s="42" t="str">
        <f>IF('Specification of wages &amp; taxes'!B148="","",ROUND('Specification of wages &amp; taxes'!U148,0))</f>
        <v/>
      </c>
      <c r="H143" s="43" t="str">
        <f>IF('Specification of wages &amp; taxes'!B148="","",CONCATENATE(B143,";",C143,";",D143,";",E143,";",F143,";",G143))</f>
        <v/>
      </c>
    </row>
    <row r="144" spans="1:8" ht="12.75" customHeight="1" x14ac:dyDescent="0.25">
      <c r="A144" s="8"/>
      <c r="B144" s="34" t="str">
        <f>IF('Specification of wages &amp; taxes'!B149="","",'Specification of wages &amp; taxes'!$C$3)</f>
        <v/>
      </c>
      <c r="C144" s="37" t="str">
        <f>IF('Specification of wages &amp; taxes'!B149="","",CONCATENATE("01","-",VLOOKUP('Specification of wages &amp; taxes'!$E$2,'Specification of wages &amp; taxes'!$A$208:$L$219,12,FALSE),"-",Kurs!$A$1,))</f>
        <v/>
      </c>
      <c r="D144" s="37" t="str">
        <f>IF('Specification of wages &amp; taxes'!B149="","",CONCATENATE(VLOOKUP('Specification of wages &amp; taxes'!E149,'Specification of wages &amp; taxes'!$B$208:$L$238,11,FALSE),VLOOKUP('Specification of wages &amp; taxes'!F149,'Specification of wages &amp; taxes'!$B$208:$L$238,11,FALSE),RIGHT('Specification of wages &amp; taxes'!G149,2),IF('Specification of wages &amp; taxes'!H149&gt;0,IF('Specification of wages &amp; taxes'!H149&gt;999,'Specification of wages &amp; taxes'!H149,CONCATENATE("0",'Specification of wages &amp; taxes'!H149)),"0000")))</f>
        <v/>
      </c>
      <c r="E144" s="37" t="str">
        <f>IF('Specification of wages &amp; taxes'!B149="","",VLOOKUP('Specification of wages &amp; taxes'!L149,'Specification of wages &amp; taxes'!$G$215:$I$220,3,FALSE))</f>
        <v/>
      </c>
      <c r="F144" s="37" t="str">
        <f>IF('Specification of wages &amp; taxes'!B149="","",ROUND('Specification of wages &amp; taxes'!AA149,0))</f>
        <v/>
      </c>
      <c r="G144" s="42" t="str">
        <f>IF('Specification of wages &amp; taxes'!B149="","",ROUND('Specification of wages &amp; taxes'!U149,0))</f>
        <v/>
      </c>
      <c r="H144" s="43" t="str">
        <f>IF('Specification of wages &amp; taxes'!B149="","",CONCATENATE(B144,";",C144,";",D144,";",E144,";",F144,";",G144))</f>
        <v/>
      </c>
    </row>
    <row r="145" spans="1:8" ht="12.75" customHeight="1" x14ac:dyDescent="0.25">
      <c r="A145" s="8"/>
      <c r="B145" s="34" t="str">
        <f>IF('Specification of wages &amp; taxes'!B150="","",'Specification of wages &amp; taxes'!$C$3)</f>
        <v/>
      </c>
      <c r="C145" s="37" t="str">
        <f>IF('Specification of wages &amp; taxes'!B150="","",CONCATENATE("01","-",VLOOKUP('Specification of wages &amp; taxes'!$E$2,'Specification of wages &amp; taxes'!$A$208:$L$219,12,FALSE),"-",Kurs!$A$1,))</f>
        <v/>
      </c>
      <c r="D145" s="37" t="str">
        <f>IF('Specification of wages &amp; taxes'!B150="","",CONCATENATE(VLOOKUP('Specification of wages &amp; taxes'!E150,'Specification of wages &amp; taxes'!$B$208:$L$238,11,FALSE),VLOOKUP('Specification of wages &amp; taxes'!F150,'Specification of wages &amp; taxes'!$B$208:$L$238,11,FALSE),RIGHT('Specification of wages &amp; taxes'!G150,2),IF('Specification of wages &amp; taxes'!H150&gt;0,IF('Specification of wages &amp; taxes'!H150&gt;999,'Specification of wages &amp; taxes'!H150,CONCATENATE("0",'Specification of wages &amp; taxes'!H150)),"0000")))</f>
        <v/>
      </c>
      <c r="E145" s="37" t="str">
        <f>IF('Specification of wages &amp; taxes'!B150="","",VLOOKUP('Specification of wages &amp; taxes'!L150,'Specification of wages &amp; taxes'!$G$215:$I$220,3,FALSE))</f>
        <v/>
      </c>
      <c r="F145" s="37" t="str">
        <f>IF('Specification of wages &amp; taxes'!B150="","",ROUND('Specification of wages &amp; taxes'!AA150,0))</f>
        <v/>
      </c>
      <c r="G145" s="42" t="str">
        <f>IF('Specification of wages &amp; taxes'!B150="","",ROUND('Specification of wages &amp; taxes'!U150,0))</f>
        <v/>
      </c>
      <c r="H145" s="43" t="str">
        <f>IF('Specification of wages &amp; taxes'!B150="","",CONCATENATE(B145,";",C145,";",D145,";",E145,";",F145,";",G145))</f>
        <v/>
      </c>
    </row>
    <row r="146" spans="1:8" ht="12.75" customHeight="1" x14ac:dyDescent="0.25">
      <c r="A146" s="8"/>
      <c r="B146" s="34" t="str">
        <f>IF('Specification of wages &amp; taxes'!B151="","",'Specification of wages &amp; taxes'!$C$3)</f>
        <v/>
      </c>
      <c r="C146" s="37" t="str">
        <f>IF('Specification of wages &amp; taxes'!B151="","",CONCATENATE("01","-",VLOOKUP('Specification of wages &amp; taxes'!$E$2,'Specification of wages &amp; taxes'!$A$208:$L$219,12,FALSE),"-",Kurs!$A$1,))</f>
        <v/>
      </c>
      <c r="D146" s="37" t="str">
        <f>IF('Specification of wages &amp; taxes'!B151="","",CONCATENATE(VLOOKUP('Specification of wages &amp; taxes'!E151,'Specification of wages &amp; taxes'!$B$208:$L$238,11,FALSE),VLOOKUP('Specification of wages &amp; taxes'!F151,'Specification of wages &amp; taxes'!$B$208:$L$238,11,FALSE),RIGHT('Specification of wages &amp; taxes'!G151,2),IF('Specification of wages &amp; taxes'!H151&gt;0,IF('Specification of wages &amp; taxes'!H151&gt;999,'Specification of wages &amp; taxes'!H151,CONCATENATE("0",'Specification of wages &amp; taxes'!H151)),"0000")))</f>
        <v/>
      </c>
      <c r="E146" s="37" t="str">
        <f>IF('Specification of wages &amp; taxes'!B151="","",VLOOKUP('Specification of wages &amp; taxes'!L151,'Specification of wages &amp; taxes'!$G$215:$I$220,3,FALSE))</f>
        <v/>
      </c>
      <c r="F146" s="37" t="str">
        <f>IF('Specification of wages &amp; taxes'!B151="","",ROUND('Specification of wages &amp; taxes'!AA151,0))</f>
        <v/>
      </c>
      <c r="G146" s="42" t="str">
        <f>IF('Specification of wages &amp; taxes'!B151="","",ROUND('Specification of wages &amp; taxes'!U151,0))</f>
        <v/>
      </c>
      <c r="H146" s="43" t="str">
        <f>IF('Specification of wages &amp; taxes'!B151="","",CONCATENATE(B146,";",C146,";",D146,";",E146,";",F146,";",G146))</f>
        <v/>
      </c>
    </row>
    <row r="147" spans="1:8" ht="12.75" customHeight="1" x14ac:dyDescent="0.25">
      <c r="A147" s="8"/>
      <c r="B147" s="34" t="str">
        <f>IF('Specification of wages &amp; taxes'!B152="","",'Specification of wages &amp; taxes'!$C$3)</f>
        <v/>
      </c>
      <c r="C147" s="37" t="str">
        <f>IF('Specification of wages &amp; taxes'!B152="","",CONCATENATE("01","-",VLOOKUP('Specification of wages &amp; taxes'!$E$2,'Specification of wages &amp; taxes'!$A$208:$L$219,12,FALSE),"-",Kurs!$A$1,))</f>
        <v/>
      </c>
      <c r="D147" s="37" t="str">
        <f>IF('Specification of wages &amp; taxes'!B152="","",CONCATENATE(VLOOKUP('Specification of wages &amp; taxes'!E152,'Specification of wages &amp; taxes'!$B$208:$L$238,11,FALSE),VLOOKUP('Specification of wages &amp; taxes'!F152,'Specification of wages &amp; taxes'!$B$208:$L$238,11,FALSE),RIGHT('Specification of wages &amp; taxes'!G152,2),IF('Specification of wages &amp; taxes'!H152&gt;0,IF('Specification of wages &amp; taxes'!H152&gt;999,'Specification of wages &amp; taxes'!H152,CONCATENATE("0",'Specification of wages &amp; taxes'!H152)),"0000")))</f>
        <v/>
      </c>
      <c r="E147" s="37" t="str">
        <f>IF('Specification of wages &amp; taxes'!B152="","",VLOOKUP('Specification of wages &amp; taxes'!L152,'Specification of wages &amp; taxes'!$G$215:$I$220,3,FALSE))</f>
        <v/>
      </c>
      <c r="F147" s="37" t="str">
        <f>IF('Specification of wages &amp; taxes'!B152="","",ROUND('Specification of wages &amp; taxes'!AA152,0))</f>
        <v/>
      </c>
      <c r="G147" s="42" t="str">
        <f>IF('Specification of wages &amp; taxes'!B152="","",ROUND('Specification of wages &amp; taxes'!U152,0))</f>
        <v/>
      </c>
      <c r="H147" s="43" t="str">
        <f>IF('Specification of wages &amp; taxes'!B152="","",CONCATENATE(B147,";",C147,";",D147,";",E147,";",F147,";",G147))</f>
        <v/>
      </c>
    </row>
    <row r="148" spans="1:8" ht="12.75" customHeight="1" x14ac:dyDescent="0.25">
      <c r="A148" s="8"/>
      <c r="B148" s="34" t="str">
        <f>IF('Specification of wages &amp; taxes'!B153="","",'Specification of wages &amp; taxes'!$C$3)</f>
        <v/>
      </c>
      <c r="C148" s="37" t="str">
        <f>IF('Specification of wages &amp; taxes'!B153="","",CONCATENATE("01","-",VLOOKUP('Specification of wages &amp; taxes'!$E$2,'Specification of wages &amp; taxes'!$A$208:$L$219,12,FALSE),"-",Kurs!$A$1,))</f>
        <v/>
      </c>
      <c r="D148" s="37" t="str">
        <f>IF('Specification of wages &amp; taxes'!B153="","",CONCATENATE(VLOOKUP('Specification of wages &amp; taxes'!E153,'Specification of wages &amp; taxes'!$B$208:$L$238,11,FALSE),VLOOKUP('Specification of wages &amp; taxes'!F153,'Specification of wages &amp; taxes'!$B$208:$L$238,11,FALSE),RIGHT('Specification of wages &amp; taxes'!G153,2),IF('Specification of wages &amp; taxes'!H153&gt;0,IF('Specification of wages &amp; taxes'!H153&gt;999,'Specification of wages &amp; taxes'!H153,CONCATENATE("0",'Specification of wages &amp; taxes'!H153)),"0000")))</f>
        <v/>
      </c>
      <c r="E148" s="37" t="str">
        <f>IF('Specification of wages &amp; taxes'!B153="","",VLOOKUP('Specification of wages &amp; taxes'!L153,'Specification of wages &amp; taxes'!$G$215:$I$220,3,FALSE))</f>
        <v/>
      </c>
      <c r="F148" s="37" t="str">
        <f>IF('Specification of wages &amp; taxes'!B153="","",ROUND('Specification of wages &amp; taxes'!AA153,0))</f>
        <v/>
      </c>
      <c r="G148" s="42" t="str">
        <f>IF('Specification of wages &amp; taxes'!B153="","",ROUND('Specification of wages &amp; taxes'!U153,0))</f>
        <v/>
      </c>
      <c r="H148" s="43" t="str">
        <f>IF('Specification of wages &amp; taxes'!B153="","",CONCATENATE(B148,";",C148,";",D148,";",E148,";",F148,";",G148))</f>
        <v/>
      </c>
    </row>
    <row r="149" spans="1:8" ht="12.75" customHeight="1" x14ac:dyDescent="0.25">
      <c r="A149" s="8"/>
      <c r="B149" s="34" t="str">
        <f>IF('Specification of wages &amp; taxes'!B154="","",'Specification of wages &amp; taxes'!$C$3)</f>
        <v/>
      </c>
      <c r="C149" s="37" t="str">
        <f>IF('Specification of wages &amp; taxes'!B154="","",CONCATENATE("01","-",VLOOKUP('Specification of wages &amp; taxes'!$E$2,'Specification of wages &amp; taxes'!$A$208:$L$219,12,FALSE),"-",Kurs!$A$1,))</f>
        <v/>
      </c>
      <c r="D149" s="37" t="str">
        <f>IF('Specification of wages &amp; taxes'!B154="","",CONCATENATE(VLOOKUP('Specification of wages &amp; taxes'!E154,'Specification of wages &amp; taxes'!$B$208:$L$238,11,FALSE),VLOOKUP('Specification of wages &amp; taxes'!F154,'Specification of wages &amp; taxes'!$B$208:$L$238,11,FALSE),RIGHT('Specification of wages &amp; taxes'!G154,2),IF('Specification of wages &amp; taxes'!H154&gt;0,IF('Specification of wages &amp; taxes'!H154&gt;999,'Specification of wages &amp; taxes'!H154,CONCATENATE("0",'Specification of wages &amp; taxes'!H154)),"0000")))</f>
        <v/>
      </c>
      <c r="E149" s="37" t="str">
        <f>IF('Specification of wages &amp; taxes'!B154="","",VLOOKUP('Specification of wages &amp; taxes'!L154,'Specification of wages &amp; taxes'!$G$215:$I$220,3,FALSE))</f>
        <v/>
      </c>
      <c r="F149" s="37" t="str">
        <f>IF('Specification of wages &amp; taxes'!B154="","",ROUND('Specification of wages &amp; taxes'!AA154,0))</f>
        <v/>
      </c>
      <c r="G149" s="42" t="str">
        <f>IF('Specification of wages &amp; taxes'!B154="","",ROUND('Specification of wages &amp; taxes'!U154,0))</f>
        <v/>
      </c>
      <c r="H149" s="43" t="str">
        <f>IF('Specification of wages &amp; taxes'!B154="","",CONCATENATE(B149,";",C149,";",D149,";",E149,";",F149,";",G149))</f>
        <v/>
      </c>
    </row>
    <row r="150" spans="1:8" ht="12.75" customHeight="1" x14ac:dyDescent="0.25">
      <c r="A150" s="8"/>
      <c r="B150" s="34" t="str">
        <f>IF('Specification of wages &amp; taxes'!B155="","",'Specification of wages &amp; taxes'!$C$3)</f>
        <v/>
      </c>
      <c r="C150" s="37" t="str">
        <f>IF('Specification of wages &amp; taxes'!B155="","",CONCATENATE("01","-",VLOOKUP('Specification of wages &amp; taxes'!$E$2,'Specification of wages &amp; taxes'!$A$208:$L$219,12,FALSE),"-",Kurs!$A$1,))</f>
        <v/>
      </c>
      <c r="D150" s="37" t="str">
        <f>IF('Specification of wages &amp; taxes'!B155="","",CONCATENATE(VLOOKUP('Specification of wages &amp; taxes'!E155,'Specification of wages &amp; taxes'!$B$208:$L$238,11,FALSE),VLOOKUP('Specification of wages &amp; taxes'!F155,'Specification of wages &amp; taxes'!$B$208:$L$238,11,FALSE),RIGHT('Specification of wages &amp; taxes'!G155,2),IF('Specification of wages &amp; taxes'!H155&gt;0,IF('Specification of wages &amp; taxes'!H155&gt;999,'Specification of wages &amp; taxes'!H155,CONCATENATE("0",'Specification of wages &amp; taxes'!H155)),"0000")))</f>
        <v/>
      </c>
      <c r="E150" s="37" t="str">
        <f>IF('Specification of wages &amp; taxes'!B155="","",VLOOKUP('Specification of wages &amp; taxes'!L155,'Specification of wages &amp; taxes'!$G$215:$I$220,3,FALSE))</f>
        <v/>
      </c>
      <c r="F150" s="37" t="str">
        <f>IF('Specification of wages &amp; taxes'!B155="","",ROUND('Specification of wages &amp; taxes'!AA155,0))</f>
        <v/>
      </c>
      <c r="G150" s="42" t="str">
        <f>IF('Specification of wages &amp; taxes'!B155="","",ROUND('Specification of wages &amp; taxes'!U155,0))</f>
        <v/>
      </c>
      <c r="H150" s="43" t="str">
        <f>IF('Specification of wages &amp; taxes'!B155="","",CONCATENATE(B150,";",C150,";",D150,";",E150,";",F150,";",G150))</f>
        <v/>
      </c>
    </row>
    <row r="151" spans="1:8" ht="12.75" customHeight="1" x14ac:dyDescent="0.25">
      <c r="A151" s="8"/>
      <c r="B151" s="34" t="str">
        <f>IF('Specification of wages &amp; taxes'!B156="","",'Specification of wages &amp; taxes'!$C$3)</f>
        <v/>
      </c>
      <c r="C151" s="37" t="str">
        <f>IF('Specification of wages &amp; taxes'!B156="","",CONCATENATE("01","-",VLOOKUP('Specification of wages &amp; taxes'!$E$2,'Specification of wages &amp; taxes'!$A$208:$L$219,12,FALSE),"-",Kurs!$A$1,))</f>
        <v/>
      </c>
      <c r="D151" s="37" t="str">
        <f>IF('Specification of wages &amp; taxes'!B156="","",CONCATENATE(VLOOKUP('Specification of wages &amp; taxes'!E156,'Specification of wages &amp; taxes'!$B$208:$L$238,11,FALSE),VLOOKUP('Specification of wages &amp; taxes'!F156,'Specification of wages &amp; taxes'!$B$208:$L$238,11,FALSE),RIGHT('Specification of wages &amp; taxes'!G156,2),IF('Specification of wages &amp; taxes'!H156&gt;0,IF('Specification of wages &amp; taxes'!H156&gt;999,'Specification of wages &amp; taxes'!H156,CONCATENATE("0",'Specification of wages &amp; taxes'!H156)),"0000")))</f>
        <v/>
      </c>
      <c r="E151" s="37" t="str">
        <f>IF('Specification of wages &amp; taxes'!B156="","",VLOOKUP('Specification of wages &amp; taxes'!L156,'Specification of wages &amp; taxes'!$G$215:$I$220,3,FALSE))</f>
        <v/>
      </c>
      <c r="F151" s="37" t="str">
        <f>IF('Specification of wages &amp; taxes'!B156="","",ROUND('Specification of wages &amp; taxes'!AA156,0))</f>
        <v/>
      </c>
      <c r="G151" s="42" t="str">
        <f>IF('Specification of wages &amp; taxes'!B156="","",ROUND('Specification of wages &amp; taxes'!U156,0))</f>
        <v/>
      </c>
      <c r="H151" s="43" t="str">
        <f>IF('Specification of wages &amp; taxes'!B156="","",CONCATENATE(B151,";",C151,";",D151,";",E151,";",F151,";",G151))</f>
        <v/>
      </c>
    </row>
    <row r="152" spans="1:8" ht="12.75" customHeight="1" x14ac:dyDescent="0.25">
      <c r="A152" s="8"/>
      <c r="B152" s="34" t="str">
        <f>IF('Specification of wages &amp; taxes'!B157="","",'Specification of wages &amp; taxes'!$C$3)</f>
        <v/>
      </c>
      <c r="C152" s="37" t="str">
        <f>IF('Specification of wages &amp; taxes'!B157="","",CONCATENATE("01","-",VLOOKUP('Specification of wages &amp; taxes'!$E$2,'Specification of wages &amp; taxes'!$A$208:$L$219,12,FALSE),"-",Kurs!$A$1,))</f>
        <v/>
      </c>
      <c r="D152" s="37" t="str">
        <f>IF('Specification of wages &amp; taxes'!B157="","",CONCATENATE(VLOOKUP('Specification of wages &amp; taxes'!E157,'Specification of wages &amp; taxes'!$B$208:$L$238,11,FALSE),VLOOKUP('Specification of wages &amp; taxes'!F157,'Specification of wages &amp; taxes'!$B$208:$L$238,11,FALSE),RIGHT('Specification of wages &amp; taxes'!G157,2),IF('Specification of wages &amp; taxes'!H157&gt;0,IF('Specification of wages &amp; taxes'!H157&gt;999,'Specification of wages &amp; taxes'!H157,CONCATENATE("0",'Specification of wages &amp; taxes'!H157)),"0000")))</f>
        <v/>
      </c>
      <c r="E152" s="37" t="str">
        <f>IF('Specification of wages &amp; taxes'!B157="","",VLOOKUP('Specification of wages &amp; taxes'!L157,'Specification of wages &amp; taxes'!$G$215:$I$220,3,FALSE))</f>
        <v/>
      </c>
      <c r="F152" s="37" t="str">
        <f>IF('Specification of wages &amp; taxes'!B157="","",ROUND('Specification of wages &amp; taxes'!AA157,0))</f>
        <v/>
      </c>
      <c r="G152" s="42" t="str">
        <f>IF('Specification of wages &amp; taxes'!B157="","",ROUND('Specification of wages &amp; taxes'!U157,0))</f>
        <v/>
      </c>
      <c r="H152" s="43" t="str">
        <f>IF('Specification of wages &amp; taxes'!B157="","",CONCATENATE(B152,";",C152,";",D152,";",E152,";",F152,";",G152))</f>
        <v/>
      </c>
    </row>
    <row r="153" spans="1:8" ht="12.75" customHeight="1" x14ac:dyDescent="0.25">
      <c r="A153" s="8"/>
      <c r="B153" s="34" t="str">
        <f>IF('Specification of wages &amp; taxes'!B158="","",'Specification of wages &amp; taxes'!$C$3)</f>
        <v/>
      </c>
      <c r="C153" s="37" t="str">
        <f>IF('Specification of wages &amp; taxes'!B158="","",CONCATENATE("01","-",VLOOKUP('Specification of wages &amp; taxes'!$E$2,'Specification of wages &amp; taxes'!$A$208:$L$219,12,FALSE),"-",Kurs!$A$1,))</f>
        <v/>
      </c>
      <c r="D153" s="37" t="str">
        <f>IF('Specification of wages &amp; taxes'!B158="","",CONCATENATE(VLOOKUP('Specification of wages &amp; taxes'!E158,'Specification of wages &amp; taxes'!$B$208:$L$238,11,FALSE),VLOOKUP('Specification of wages &amp; taxes'!F158,'Specification of wages &amp; taxes'!$B$208:$L$238,11,FALSE),RIGHT('Specification of wages &amp; taxes'!G158,2),IF('Specification of wages &amp; taxes'!H158&gt;0,IF('Specification of wages &amp; taxes'!H158&gt;999,'Specification of wages &amp; taxes'!H158,CONCATENATE("0",'Specification of wages &amp; taxes'!H158)),"0000")))</f>
        <v/>
      </c>
      <c r="E153" s="37" t="str">
        <f>IF('Specification of wages &amp; taxes'!B158="","",VLOOKUP('Specification of wages &amp; taxes'!L158,'Specification of wages &amp; taxes'!$G$215:$I$220,3,FALSE))</f>
        <v/>
      </c>
      <c r="F153" s="37" t="str">
        <f>IF('Specification of wages &amp; taxes'!B158="","",ROUND('Specification of wages &amp; taxes'!AA158,0))</f>
        <v/>
      </c>
      <c r="G153" s="42" t="str">
        <f>IF('Specification of wages &amp; taxes'!B158="","",ROUND('Specification of wages &amp; taxes'!U158,0))</f>
        <v/>
      </c>
      <c r="H153" s="43" t="str">
        <f>IF('Specification of wages &amp; taxes'!B158="","",CONCATENATE(B153,";",C153,";",D153,";",E153,";",F153,";",G153))</f>
        <v/>
      </c>
    </row>
    <row r="154" spans="1:8" ht="12.75" customHeight="1" x14ac:dyDescent="0.25">
      <c r="A154" s="8"/>
      <c r="B154" s="34" t="str">
        <f>IF('Specification of wages &amp; taxes'!B159="","",'Specification of wages &amp; taxes'!$C$3)</f>
        <v/>
      </c>
      <c r="C154" s="37" t="str">
        <f>IF('Specification of wages &amp; taxes'!B159="","",CONCATENATE("01","-",VLOOKUP('Specification of wages &amp; taxes'!$E$2,'Specification of wages &amp; taxes'!$A$208:$L$219,12,FALSE),"-",Kurs!$A$1,))</f>
        <v/>
      </c>
      <c r="D154" s="37" t="str">
        <f>IF('Specification of wages &amp; taxes'!B159="","",CONCATENATE(VLOOKUP('Specification of wages &amp; taxes'!E159,'Specification of wages &amp; taxes'!$B$208:$L$238,11,FALSE),VLOOKUP('Specification of wages &amp; taxes'!F159,'Specification of wages &amp; taxes'!$B$208:$L$238,11,FALSE),RIGHT('Specification of wages &amp; taxes'!G159,2),IF('Specification of wages &amp; taxes'!H159&gt;0,IF('Specification of wages &amp; taxes'!H159&gt;999,'Specification of wages &amp; taxes'!H159,CONCATENATE("0",'Specification of wages &amp; taxes'!H159)),"0000")))</f>
        <v/>
      </c>
      <c r="E154" s="37" t="str">
        <f>IF('Specification of wages &amp; taxes'!B159="","",VLOOKUP('Specification of wages &amp; taxes'!L159,'Specification of wages &amp; taxes'!$G$215:$I$220,3,FALSE))</f>
        <v/>
      </c>
      <c r="F154" s="37" t="str">
        <f>IF('Specification of wages &amp; taxes'!B159="","",ROUND('Specification of wages &amp; taxes'!AA159,0))</f>
        <v/>
      </c>
      <c r="G154" s="42" t="str">
        <f>IF('Specification of wages &amp; taxes'!B159="","",ROUND('Specification of wages &amp; taxes'!U159,0))</f>
        <v/>
      </c>
      <c r="H154" s="43" t="str">
        <f>IF('Specification of wages &amp; taxes'!B159="","",CONCATENATE(B154,";",C154,";",D154,";",E154,";",F154,";",G154))</f>
        <v/>
      </c>
    </row>
    <row r="155" spans="1:8" ht="12.75" customHeight="1" x14ac:dyDescent="0.25">
      <c r="A155" s="8"/>
      <c r="B155" s="34" t="str">
        <f>IF('Specification of wages &amp; taxes'!B160="","",'Specification of wages &amp; taxes'!$C$3)</f>
        <v/>
      </c>
      <c r="C155" s="37" t="str">
        <f>IF('Specification of wages &amp; taxes'!B160="","",CONCATENATE("01","-",VLOOKUP('Specification of wages &amp; taxes'!$E$2,'Specification of wages &amp; taxes'!$A$208:$L$219,12,FALSE),"-",Kurs!$A$1,))</f>
        <v/>
      </c>
      <c r="D155" s="37" t="str">
        <f>IF('Specification of wages &amp; taxes'!B160="","",CONCATENATE(VLOOKUP('Specification of wages &amp; taxes'!E160,'Specification of wages &amp; taxes'!$B$208:$L$238,11,FALSE),VLOOKUP('Specification of wages &amp; taxes'!F160,'Specification of wages &amp; taxes'!$B$208:$L$238,11,FALSE),RIGHT('Specification of wages &amp; taxes'!G160,2),IF('Specification of wages &amp; taxes'!H160&gt;0,IF('Specification of wages &amp; taxes'!H160&gt;999,'Specification of wages &amp; taxes'!H160,CONCATENATE("0",'Specification of wages &amp; taxes'!H160)),"0000")))</f>
        <v/>
      </c>
      <c r="E155" s="37" t="str">
        <f>IF('Specification of wages &amp; taxes'!B160="","",VLOOKUP('Specification of wages &amp; taxes'!L160,'Specification of wages &amp; taxes'!$G$215:$I$220,3,FALSE))</f>
        <v/>
      </c>
      <c r="F155" s="37" t="str">
        <f>IF('Specification of wages &amp; taxes'!B160="","",ROUND('Specification of wages &amp; taxes'!AA160,0))</f>
        <v/>
      </c>
      <c r="G155" s="42" t="str">
        <f>IF('Specification of wages &amp; taxes'!B160="","",ROUND('Specification of wages &amp; taxes'!U160,0))</f>
        <v/>
      </c>
      <c r="H155" s="43" t="str">
        <f>IF('Specification of wages &amp; taxes'!B160="","",CONCATENATE(B155,";",C155,";",D155,";",E155,";",F155,";",G155))</f>
        <v/>
      </c>
    </row>
    <row r="156" spans="1:8" ht="12.75" customHeight="1" x14ac:dyDescent="0.25">
      <c r="A156" s="8"/>
      <c r="B156" s="101" t="str">
        <f>IF('Specification of wages &amp; taxes'!B161="","",'Specification of wages &amp; taxes'!$C$3)</f>
        <v/>
      </c>
      <c r="C156" s="102" t="str">
        <f>IF('Specification of wages &amp; taxes'!B161="","",CONCATENATE("01","-",VLOOKUP('Specification of wages &amp; taxes'!$E$2,'Specification of wages &amp; taxes'!$A$208:$L$219,12,FALSE),"-",Kurs!$A$1,))</f>
        <v/>
      </c>
      <c r="D156" s="102" t="str">
        <f>IF('Specification of wages &amp; taxes'!B161="","",CONCATENATE(VLOOKUP('Specification of wages &amp; taxes'!E161,'Specification of wages &amp; taxes'!$B$208:$L$238,11,FALSE),VLOOKUP('Specification of wages &amp; taxes'!F161,'Specification of wages &amp; taxes'!$B$208:$L$238,11,FALSE),RIGHT('Specification of wages &amp; taxes'!G161,2),IF('Specification of wages &amp; taxes'!H161&gt;0,IF('Specification of wages &amp; taxes'!H161&gt;999,'Specification of wages &amp; taxes'!H161,CONCATENATE("0",'Specification of wages &amp; taxes'!H161)),"0000")))</f>
        <v/>
      </c>
      <c r="E156" s="102" t="str">
        <f>IF('Specification of wages &amp; taxes'!B161="","",VLOOKUP('Specification of wages &amp; taxes'!L161,'Specification of wages &amp; taxes'!$G$215:$I$220,3,FALSE))</f>
        <v/>
      </c>
      <c r="F156" s="102" t="str">
        <f>IF('Specification of wages &amp; taxes'!B161="","",ROUND('Specification of wages &amp; taxes'!AA161,0))</f>
        <v/>
      </c>
      <c r="G156" s="103" t="str">
        <f>IF('Specification of wages &amp; taxes'!B161="","",ROUND('Specification of wages &amp; taxes'!U161,0))</f>
        <v/>
      </c>
      <c r="H156" s="104" t="str">
        <f>IF('Specification of wages &amp; taxes'!B161="","",CONCATENATE(B156,";",C156,";",D156,";",E156,";",F156,";",G156))</f>
        <v/>
      </c>
    </row>
  </sheetData>
  <sheetProtection password="CC10" sheet="1" objects="1" scenarios="1"/>
  <mergeCells count="6">
    <mergeCell ref="B2:B3"/>
    <mergeCell ref="G2:G3"/>
    <mergeCell ref="F2:F3"/>
    <mergeCell ref="E2:E3"/>
    <mergeCell ref="D2:D3"/>
    <mergeCell ref="C2:C3"/>
  </mergeCells>
  <conditionalFormatting sqref="C4:C156">
    <cfRule type="cellIs" dxfId="0" priority="1" operator="equal">
      <formula>""""""""""""""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M16"/>
  <sheetViews>
    <sheetView workbookViewId="0">
      <selection activeCell="E8" sqref="E8"/>
    </sheetView>
  </sheetViews>
  <sheetFormatPr defaultColWidth="17.28515625" defaultRowHeight="15" customHeight="1" x14ac:dyDescent="0.25"/>
  <cols>
    <col min="1" max="1" width="8.7109375" customWidth="1"/>
    <col min="2" max="13" width="10.140625" bestFit="1" customWidth="1"/>
  </cols>
  <sheetData>
    <row r="1" spans="1:13" x14ac:dyDescent="0.25">
      <c r="A1" s="227">
        <f>'Specification of wages &amp; taxes'!F4</f>
        <v>2026</v>
      </c>
      <c r="B1" s="228"/>
      <c r="C1" s="228"/>
    </row>
    <row r="2" spans="1:13" ht="15" customHeight="1" x14ac:dyDescent="0.25">
      <c r="A2" s="135"/>
      <c r="B2" s="135"/>
      <c r="C2" s="135"/>
    </row>
    <row r="3" spans="1:13" ht="15" customHeight="1" x14ac:dyDescent="0.25">
      <c r="A3" s="135"/>
      <c r="B3" s="135"/>
      <c r="C3" s="135"/>
    </row>
    <row r="4" spans="1:13" ht="15" customHeight="1" x14ac:dyDescent="0.25">
      <c r="A4" s="136"/>
      <c r="B4" s="137" t="s">
        <v>351</v>
      </c>
      <c r="C4" s="137" t="s">
        <v>352</v>
      </c>
      <c r="D4" s="137" t="s">
        <v>353</v>
      </c>
      <c r="E4" s="137" t="s">
        <v>354</v>
      </c>
      <c r="F4" s="137" t="s">
        <v>355</v>
      </c>
      <c r="G4" s="137" t="s">
        <v>356</v>
      </c>
      <c r="H4" s="137" t="s">
        <v>357</v>
      </c>
      <c r="I4" s="137" t="s">
        <v>358</v>
      </c>
      <c r="J4" s="137" t="s">
        <v>359</v>
      </c>
      <c r="K4" s="137" t="s">
        <v>360</v>
      </c>
      <c r="L4" s="137" t="s">
        <v>361</v>
      </c>
      <c r="M4" s="137" t="s">
        <v>362</v>
      </c>
    </row>
    <row r="5" spans="1:13" ht="15" customHeight="1" x14ac:dyDescent="0.25">
      <c r="A5" s="138" t="s">
        <v>329</v>
      </c>
      <c r="B5" s="140">
        <v>747</v>
      </c>
      <c r="C5" s="140">
        <v>747</v>
      </c>
      <c r="D5" s="140">
        <v>747</v>
      </c>
      <c r="E5" s="177">
        <v>747</v>
      </c>
      <c r="F5" s="177"/>
      <c r="G5" s="162"/>
      <c r="H5" s="162"/>
      <c r="I5" s="163"/>
      <c r="J5" s="140"/>
      <c r="K5" s="140"/>
      <c r="L5" s="140"/>
      <c r="M5" s="140"/>
    </row>
    <row r="6" spans="1:13" ht="15" customHeight="1" x14ac:dyDescent="0.25">
      <c r="A6" s="138" t="s">
        <v>330</v>
      </c>
      <c r="B6" s="140">
        <v>636.5</v>
      </c>
      <c r="C6" s="140">
        <v>637</v>
      </c>
      <c r="D6" s="140">
        <v>632</v>
      </c>
      <c r="E6" s="177">
        <v>638</v>
      </c>
      <c r="F6" s="177"/>
      <c r="G6" s="162"/>
      <c r="H6" s="162"/>
      <c r="I6" s="163"/>
      <c r="J6" s="140"/>
      <c r="K6" s="140"/>
      <c r="L6" s="140"/>
      <c r="M6" s="140"/>
    </row>
    <row r="7" spans="1:13" ht="15" customHeight="1" x14ac:dyDescent="0.25">
      <c r="A7" s="138" t="s">
        <v>337</v>
      </c>
      <c r="B7" s="140">
        <v>462</v>
      </c>
      <c r="C7" s="140">
        <v>463</v>
      </c>
      <c r="D7" s="140">
        <v>471</v>
      </c>
      <c r="E7" s="177">
        <v>464</v>
      </c>
      <c r="F7" s="177"/>
      <c r="G7" s="162"/>
      <c r="H7" s="162"/>
      <c r="I7" s="163"/>
      <c r="J7" s="140"/>
      <c r="K7" s="140"/>
      <c r="L7" s="140"/>
      <c r="M7" s="140"/>
    </row>
    <row r="8" spans="1:13" ht="15" customHeight="1" x14ac:dyDescent="0.25">
      <c r="A8" s="138" t="s">
        <v>62</v>
      </c>
      <c r="B8" s="139">
        <v>100</v>
      </c>
      <c r="C8" s="139">
        <v>100</v>
      </c>
      <c r="D8" s="139">
        <v>100</v>
      </c>
      <c r="E8" s="177">
        <v>100</v>
      </c>
      <c r="F8" s="177">
        <v>100</v>
      </c>
      <c r="G8" s="139">
        <v>100</v>
      </c>
      <c r="H8" s="139">
        <v>100</v>
      </c>
      <c r="I8" s="139">
        <v>100</v>
      </c>
      <c r="J8" s="139">
        <v>100</v>
      </c>
      <c r="K8" s="139">
        <v>100</v>
      </c>
      <c r="L8" s="139">
        <v>100</v>
      </c>
      <c r="M8" s="139">
        <v>100</v>
      </c>
    </row>
    <row r="11" spans="1:13" ht="15" customHeight="1" x14ac:dyDescent="0.25">
      <c r="B11" s="161" t="s">
        <v>336</v>
      </c>
    </row>
    <row r="16" spans="1:13" ht="15" customHeight="1" x14ac:dyDescent="0.25">
      <c r="L16" t="s">
        <v>332</v>
      </c>
    </row>
  </sheetData>
  <sheetProtection algorithmName="SHA-512" hashValue="ScQ0uaHh6lkVc6jy15/k6dHtOq6SZBo1Y+L9UUTayhLN/4wWu2C2q8a4ytg8LdPe8q8sy82mRFlIMuMtmEqq0w==" saltValue="FsMZOsgHS1y8vBmqRFOBgQ==" spinCount="100000" sheet="1" objects="1" scenarios="1" selectLockedCells="1" selectUnlockedCells="1"/>
  <mergeCells count="1">
    <mergeCell ref="A1:C1"/>
  </mergeCells>
  <phoneticPr fontId="46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DropDown="1" showErrorMessage="1" xr:uid="{00000000-0002-0000-0400-000000000000}">
          <x14:formula1>
            <xm:f>'Specification of wages &amp; taxes'!$F$4</xm:f>
          </x14:formula1>
          <xm:sqref>A1:C1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9:J15"/>
  <sheetViews>
    <sheetView topLeftCell="A7" workbookViewId="0">
      <selection activeCell="E13" sqref="E13"/>
    </sheetView>
  </sheetViews>
  <sheetFormatPr defaultRowHeight="15" x14ac:dyDescent="0.25"/>
  <sheetData>
    <row r="9" spans="1:10" x14ac:dyDescent="0.25">
      <c r="A9" s="165"/>
      <c r="B9" s="165">
        <v>2022</v>
      </c>
      <c r="C9" s="165">
        <v>2023</v>
      </c>
      <c r="D9" s="165">
        <v>2024</v>
      </c>
      <c r="E9" s="165">
        <v>2025</v>
      </c>
      <c r="F9" s="165">
        <v>2026</v>
      </c>
      <c r="G9" s="165">
        <v>2027</v>
      </c>
      <c r="H9" s="165">
        <v>2028</v>
      </c>
      <c r="I9" s="165">
        <v>2029</v>
      </c>
      <c r="J9" s="165">
        <v>2030</v>
      </c>
    </row>
    <row r="10" spans="1:10" x14ac:dyDescent="0.25">
      <c r="A10" s="166"/>
      <c r="B10" s="168"/>
      <c r="C10" s="168"/>
      <c r="D10" s="168"/>
      <c r="E10" s="169"/>
      <c r="F10" s="169"/>
      <c r="G10" s="169"/>
      <c r="H10" s="169"/>
      <c r="I10" s="169"/>
      <c r="J10" s="169"/>
    </row>
    <row r="11" spans="1:10" x14ac:dyDescent="0.25">
      <c r="A11" s="166"/>
      <c r="B11" s="168"/>
      <c r="C11" s="168"/>
      <c r="D11" s="168"/>
      <c r="E11" s="169"/>
      <c r="F11" s="169"/>
      <c r="G11" s="169"/>
      <c r="H11" s="169"/>
      <c r="I11" s="169"/>
      <c r="J11" s="169"/>
    </row>
    <row r="12" spans="1:10" x14ac:dyDescent="0.25">
      <c r="A12" s="166" t="s">
        <v>61</v>
      </c>
      <c r="B12" s="168">
        <v>0</v>
      </c>
      <c r="C12" s="168"/>
      <c r="D12" s="168"/>
      <c r="E12" s="169"/>
      <c r="F12" s="169"/>
      <c r="G12" s="169"/>
      <c r="H12" s="169"/>
      <c r="I12" s="169"/>
      <c r="J12" s="169"/>
    </row>
    <row r="13" spans="1:10" x14ac:dyDescent="0.25">
      <c r="A13" s="166" t="s">
        <v>112</v>
      </c>
      <c r="B13" s="167">
        <v>29200</v>
      </c>
      <c r="C13" s="167">
        <v>29565</v>
      </c>
      <c r="D13" s="168">
        <v>30295</v>
      </c>
      <c r="E13" s="178">
        <v>30660</v>
      </c>
      <c r="F13" s="169">
        <v>31390</v>
      </c>
      <c r="G13" s="169"/>
      <c r="H13" s="169"/>
      <c r="I13" s="169"/>
      <c r="J13" s="169"/>
    </row>
    <row r="14" spans="1:10" x14ac:dyDescent="0.25">
      <c r="A14" s="166" t="s">
        <v>115</v>
      </c>
      <c r="B14" s="167">
        <v>17500</v>
      </c>
      <c r="C14" s="168">
        <v>17902</v>
      </c>
      <c r="D14" s="168">
        <v>18403</v>
      </c>
      <c r="E14" s="178">
        <v>18697</v>
      </c>
      <c r="F14" s="169">
        <v>19146</v>
      </c>
      <c r="G14" s="169"/>
      <c r="H14" s="169"/>
      <c r="I14" s="169"/>
      <c r="J14" s="169"/>
    </row>
    <row r="15" spans="1:10" x14ac:dyDescent="0.25">
      <c r="A15" s="166" t="s">
        <v>58</v>
      </c>
      <c r="B15" s="167">
        <f t="shared" ref="B15" si="0">+B13+B14</f>
        <v>46700</v>
      </c>
      <c r="C15" s="168">
        <f>29565+17902</f>
        <v>47467</v>
      </c>
      <c r="D15" s="168">
        <f>D13+D14</f>
        <v>48698</v>
      </c>
      <c r="E15" s="178">
        <v>49357</v>
      </c>
      <c r="F15" s="169">
        <v>50536</v>
      </c>
      <c r="G15" s="169"/>
      <c r="H15" s="169"/>
      <c r="I15" s="169"/>
      <c r="J15" s="169"/>
    </row>
  </sheetData>
  <sheetProtection algorithmName="SHA-512" hashValue="Og0kzgq1sxkH7zYnR6CEMK978yk2/YscuXQooZFjeHpfpX8EzQv4HMNzxgy7QGrr7Gn89HfmwRq38VkvvrUSCg==" saltValue="F/KdB0PZTAyMugxJoPOA0w==" spinCount="100000" sheet="1" objects="1" scenarios="1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Information on contractor</vt:lpstr>
      <vt:lpstr>Specification of wages &amp; taxes</vt:lpstr>
      <vt:lpstr>List of subcontractors</vt:lpstr>
      <vt:lpstr>CSV-file</vt:lpstr>
      <vt:lpstr>Kurs</vt:lpstr>
      <vt:lpstr>Allowance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Mickael Storm Sonn</dc:creator>
  <cp:lastModifiedBy>Inge-Marie Jensen Rosing</cp:lastModifiedBy>
  <cp:lastPrinted>2024-06-04T12:04:41Z</cp:lastPrinted>
  <dcterms:created xsi:type="dcterms:W3CDTF">2015-05-04T12:02:48Z</dcterms:created>
  <dcterms:modified xsi:type="dcterms:W3CDTF">2026-05-06T08:33:14Z</dcterms:modified>
</cp:coreProperties>
</file>