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8_{4AF2633B-6207-424A-81D5-57EEA61EA6A5}" xr6:coauthVersionLast="47" xr6:coauthVersionMax="47" xr10:uidLastSave="{00000000-0000-0000-0000-000000000000}"/>
  <bookViews>
    <workbookView xWindow="-108" yWindow="-108" windowWidth="30936" windowHeight="16896" xr2:uid="{7EB03A82-9836-4717-87AF-3616132920FB}"/>
  </bookViews>
  <sheets>
    <sheet name="Information on contractor" sheetId="2" r:id="rId1"/>
    <sheet name="Specification of wages &amp; taxes" sheetId="1" r:id="rId2"/>
    <sheet name="List of subcontractors" sheetId="3" r:id="rId3"/>
    <sheet name="CSV-file" sheetId="4" r:id="rId4"/>
    <sheet name="kurs" sheetId="5" r:id="rId5"/>
    <sheet name="Allowance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E15" i="6"/>
  <c r="S2" i="1"/>
  <c r="D15" i="6"/>
  <c r="C15" i="6"/>
  <c r="B15" i="6"/>
  <c r="A1" i="5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H4" i="4"/>
  <c r="G4" i="4"/>
  <c r="F4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P7" i="3" s="1"/>
  <c r="I5" i="3"/>
  <c r="F5" i="3"/>
  <c r="I4" i="3"/>
  <c r="F4" i="3"/>
  <c r="A1" i="3"/>
  <c r="R215" i="1"/>
  <c r="P215" i="1"/>
  <c r="O215" i="1"/>
  <c r="N215" i="1"/>
  <c r="H214" i="1"/>
  <c r="Q213" i="1"/>
  <c r="Q215" i="1" s="1"/>
  <c r="P213" i="1"/>
  <c r="H213" i="1"/>
  <c r="R212" i="1"/>
  <c r="Q212" i="1"/>
  <c r="P212" i="1"/>
  <c r="O212" i="1"/>
  <c r="N212" i="1"/>
  <c r="H212" i="1"/>
  <c r="H211" i="1"/>
  <c r="H210" i="1"/>
  <c r="H209" i="1"/>
  <c r="H208" i="1"/>
  <c r="K207" i="1"/>
  <c r="M205" i="1"/>
  <c r="L205" i="1"/>
  <c r="K205" i="1"/>
  <c r="J205" i="1"/>
  <c r="I205" i="1"/>
  <c r="H205" i="1"/>
  <c r="G205" i="1"/>
  <c r="F205" i="1"/>
  <c r="E205" i="1"/>
  <c r="D205" i="1"/>
  <c r="C205" i="1"/>
  <c r="Z157" i="1" s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Z161" i="1"/>
  <c r="X161" i="1"/>
  <c r="W161" i="1"/>
  <c r="Z160" i="1"/>
  <c r="X160" i="1"/>
  <c r="W160" i="1"/>
  <c r="X159" i="1"/>
  <c r="W159" i="1"/>
  <c r="X158" i="1"/>
  <c r="W158" i="1"/>
  <c r="X157" i="1"/>
  <c r="W157" i="1"/>
  <c r="X156" i="1"/>
  <c r="W156" i="1"/>
  <c r="Z155" i="1"/>
  <c r="X155" i="1"/>
  <c r="W155" i="1"/>
  <c r="X154" i="1"/>
  <c r="W154" i="1"/>
  <c r="X153" i="1"/>
  <c r="W153" i="1"/>
  <c r="Z152" i="1"/>
  <c r="X152" i="1"/>
  <c r="W152" i="1"/>
  <c r="X151" i="1"/>
  <c r="W151" i="1"/>
  <c r="X150" i="1"/>
  <c r="W150" i="1"/>
  <c r="X149" i="1"/>
  <c r="W149" i="1"/>
  <c r="X148" i="1"/>
  <c r="W148" i="1"/>
  <c r="Z147" i="1"/>
  <c r="X147" i="1"/>
  <c r="W147" i="1"/>
  <c r="X146" i="1"/>
  <c r="W146" i="1"/>
  <c r="X145" i="1"/>
  <c r="W145" i="1"/>
  <c r="X144" i="1"/>
  <c r="W144" i="1"/>
  <c r="Z143" i="1"/>
  <c r="X143" i="1"/>
  <c r="W143" i="1"/>
  <c r="Z142" i="1"/>
  <c r="X142" i="1"/>
  <c r="W142" i="1"/>
  <c r="Z141" i="1"/>
  <c r="X141" i="1"/>
  <c r="W141" i="1"/>
  <c r="X140" i="1"/>
  <c r="W140" i="1"/>
  <c r="Z139" i="1"/>
  <c r="X139" i="1"/>
  <c r="W139" i="1"/>
  <c r="Z138" i="1"/>
  <c r="X138" i="1"/>
  <c r="W138" i="1"/>
  <c r="Z137" i="1"/>
  <c r="X137" i="1"/>
  <c r="W137" i="1"/>
  <c r="X136" i="1"/>
  <c r="W136" i="1"/>
  <c r="Z135" i="1"/>
  <c r="X135" i="1"/>
  <c r="W135" i="1"/>
  <c r="Z134" i="1"/>
  <c r="X134" i="1"/>
  <c r="W134" i="1"/>
  <c r="Z133" i="1"/>
  <c r="X133" i="1"/>
  <c r="W133" i="1"/>
  <c r="Z132" i="1"/>
  <c r="X132" i="1"/>
  <c r="W132" i="1"/>
  <c r="Z131" i="1"/>
  <c r="X131" i="1"/>
  <c r="W131" i="1"/>
  <c r="Z130" i="1"/>
  <c r="X130" i="1"/>
  <c r="W130" i="1"/>
  <c r="Z129" i="1"/>
  <c r="X129" i="1"/>
  <c r="W129" i="1"/>
  <c r="Z128" i="1"/>
  <c r="X128" i="1"/>
  <c r="W128" i="1"/>
  <c r="Z127" i="1"/>
  <c r="X127" i="1"/>
  <c r="W127" i="1"/>
  <c r="Z126" i="1"/>
  <c r="X126" i="1"/>
  <c r="W126" i="1"/>
  <c r="Z125" i="1"/>
  <c r="X125" i="1"/>
  <c r="W125" i="1"/>
  <c r="Z124" i="1"/>
  <c r="X124" i="1"/>
  <c r="W124" i="1"/>
  <c r="Z123" i="1"/>
  <c r="X123" i="1"/>
  <c r="W123" i="1"/>
  <c r="Z122" i="1"/>
  <c r="X122" i="1"/>
  <c r="W122" i="1"/>
  <c r="Z121" i="1"/>
  <c r="X121" i="1"/>
  <c r="W121" i="1"/>
  <c r="Z120" i="1"/>
  <c r="X120" i="1"/>
  <c r="W120" i="1"/>
  <c r="Z119" i="1"/>
  <c r="X119" i="1"/>
  <c r="W119" i="1"/>
  <c r="Z118" i="1"/>
  <c r="X118" i="1"/>
  <c r="W118" i="1"/>
  <c r="Z117" i="1"/>
  <c r="X117" i="1"/>
  <c r="W117" i="1"/>
  <c r="Z116" i="1"/>
  <c r="X116" i="1"/>
  <c r="W116" i="1"/>
  <c r="Z115" i="1"/>
  <c r="X115" i="1"/>
  <c r="W115" i="1"/>
  <c r="Z114" i="1"/>
  <c r="X114" i="1"/>
  <c r="W114" i="1"/>
  <c r="Z113" i="1"/>
  <c r="X113" i="1"/>
  <c r="W113" i="1"/>
  <c r="Z112" i="1"/>
  <c r="X112" i="1"/>
  <c r="W112" i="1"/>
  <c r="Z111" i="1"/>
  <c r="X111" i="1"/>
  <c r="W111" i="1"/>
  <c r="Z110" i="1"/>
  <c r="X110" i="1"/>
  <c r="W110" i="1"/>
  <c r="Z109" i="1"/>
  <c r="X109" i="1"/>
  <c r="W109" i="1"/>
  <c r="Z108" i="1"/>
  <c r="X108" i="1"/>
  <c r="W108" i="1"/>
  <c r="Z107" i="1"/>
  <c r="X107" i="1"/>
  <c r="W107" i="1"/>
  <c r="Z106" i="1"/>
  <c r="X106" i="1"/>
  <c r="W106" i="1"/>
  <c r="Z105" i="1"/>
  <c r="X105" i="1"/>
  <c r="W105" i="1"/>
  <c r="Z104" i="1"/>
  <c r="X104" i="1"/>
  <c r="W104" i="1"/>
  <c r="Z103" i="1"/>
  <c r="X103" i="1"/>
  <c r="W103" i="1"/>
  <c r="Z102" i="1"/>
  <c r="X102" i="1"/>
  <c r="W102" i="1"/>
  <c r="Z101" i="1"/>
  <c r="X101" i="1"/>
  <c r="W101" i="1"/>
  <c r="Z100" i="1"/>
  <c r="X100" i="1"/>
  <c r="W100" i="1"/>
  <c r="Z99" i="1"/>
  <c r="X99" i="1"/>
  <c r="W99" i="1"/>
  <c r="Z98" i="1"/>
  <c r="X98" i="1"/>
  <c r="W98" i="1"/>
  <c r="Z97" i="1"/>
  <c r="X97" i="1"/>
  <c r="W97" i="1"/>
  <c r="Z96" i="1"/>
  <c r="X96" i="1"/>
  <c r="W96" i="1"/>
  <c r="Z95" i="1"/>
  <c r="X95" i="1"/>
  <c r="W95" i="1"/>
  <c r="Z94" i="1"/>
  <c r="X94" i="1"/>
  <c r="W94" i="1"/>
  <c r="Z93" i="1"/>
  <c r="X93" i="1"/>
  <c r="W93" i="1"/>
  <c r="Z92" i="1"/>
  <c r="X92" i="1"/>
  <c r="W92" i="1"/>
  <c r="Z91" i="1"/>
  <c r="X91" i="1"/>
  <c r="W91" i="1"/>
  <c r="Z90" i="1"/>
  <c r="X90" i="1"/>
  <c r="W90" i="1"/>
  <c r="Z89" i="1"/>
  <c r="X89" i="1"/>
  <c r="W89" i="1"/>
  <c r="Z88" i="1"/>
  <c r="X88" i="1"/>
  <c r="W88" i="1"/>
  <c r="Z87" i="1"/>
  <c r="X87" i="1"/>
  <c r="W87" i="1"/>
  <c r="Z86" i="1"/>
  <c r="X86" i="1"/>
  <c r="W86" i="1"/>
  <c r="Z85" i="1"/>
  <c r="X85" i="1"/>
  <c r="W85" i="1"/>
  <c r="Z84" i="1"/>
  <c r="X84" i="1"/>
  <c r="W84" i="1"/>
  <c r="Z83" i="1"/>
  <c r="X83" i="1"/>
  <c r="W83" i="1"/>
  <c r="Z82" i="1"/>
  <c r="X82" i="1"/>
  <c r="W82" i="1"/>
  <c r="Z81" i="1"/>
  <c r="X81" i="1"/>
  <c r="W81" i="1"/>
  <c r="Z80" i="1"/>
  <c r="X80" i="1"/>
  <c r="W80" i="1"/>
  <c r="Z79" i="1"/>
  <c r="X79" i="1"/>
  <c r="W79" i="1"/>
  <c r="Z78" i="1"/>
  <c r="X78" i="1"/>
  <c r="W78" i="1"/>
  <c r="Z77" i="1"/>
  <c r="X77" i="1"/>
  <c r="W77" i="1"/>
  <c r="Z76" i="1"/>
  <c r="X76" i="1"/>
  <c r="W76" i="1"/>
  <c r="Z75" i="1"/>
  <c r="X75" i="1"/>
  <c r="W75" i="1"/>
  <c r="Z74" i="1"/>
  <c r="X74" i="1"/>
  <c r="W74" i="1"/>
  <c r="Z73" i="1"/>
  <c r="X73" i="1"/>
  <c r="W73" i="1"/>
  <c r="Z72" i="1"/>
  <c r="X72" i="1"/>
  <c r="W72" i="1"/>
  <c r="Z71" i="1"/>
  <c r="X71" i="1"/>
  <c r="W71" i="1"/>
  <c r="Z70" i="1"/>
  <c r="X70" i="1"/>
  <c r="W70" i="1"/>
  <c r="Z69" i="1"/>
  <c r="X69" i="1"/>
  <c r="W69" i="1"/>
  <c r="Z68" i="1"/>
  <c r="X68" i="1"/>
  <c r="W68" i="1"/>
  <c r="Z67" i="1"/>
  <c r="X67" i="1"/>
  <c r="W67" i="1"/>
  <c r="Z66" i="1"/>
  <c r="X66" i="1"/>
  <c r="W66" i="1"/>
  <c r="Z65" i="1"/>
  <c r="X65" i="1"/>
  <c r="W65" i="1"/>
  <c r="Z64" i="1"/>
  <c r="X64" i="1"/>
  <c r="W64" i="1"/>
  <c r="Z63" i="1"/>
  <c r="X63" i="1"/>
  <c r="W63" i="1"/>
  <c r="Z62" i="1"/>
  <c r="X62" i="1"/>
  <c r="W62" i="1"/>
  <c r="Z61" i="1"/>
  <c r="X61" i="1"/>
  <c r="W61" i="1"/>
  <c r="Z60" i="1"/>
  <c r="X60" i="1"/>
  <c r="W60" i="1"/>
  <c r="Z59" i="1"/>
  <c r="X59" i="1"/>
  <c r="W59" i="1"/>
  <c r="Z58" i="1"/>
  <c r="X58" i="1"/>
  <c r="W58" i="1"/>
  <c r="Z57" i="1"/>
  <c r="X57" i="1"/>
  <c r="W57" i="1"/>
  <c r="Z56" i="1"/>
  <c r="X56" i="1"/>
  <c r="W56" i="1"/>
  <c r="Z55" i="1"/>
  <c r="X55" i="1"/>
  <c r="W55" i="1"/>
  <c r="Z54" i="1"/>
  <c r="X54" i="1"/>
  <c r="W54" i="1"/>
  <c r="Z53" i="1"/>
  <c r="X53" i="1"/>
  <c r="W53" i="1"/>
  <c r="Z52" i="1"/>
  <c r="X52" i="1"/>
  <c r="W52" i="1"/>
  <c r="Z51" i="1"/>
  <c r="X51" i="1"/>
  <c r="W51" i="1"/>
  <c r="Z50" i="1"/>
  <c r="X50" i="1"/>
  <c r="W50" i="1"/>
  <c r="Z49" i="1"/>
  <c r="X49" i="1"/>
  <c r="W49" i="1"/>
  <c r="Z48" i="1"/>
  <c r="X48" i="1"/>
  <c r="W48" i="1"/>
  <c r="Z47" i="1"/>
  <c r="X47" i="1"/>
  <c r="W47" i="1"/>
  <c r="Z46" i="1"/>
  <c r="X46" i="1"/>
  <c r="W46" i="1"/>
  <c r="Z45" i="1"/>
  <c r="X45" i="1"/>
  <c r="W45" i="1"/>
  <c r="Z44" i="1"/>
  <c r="X44" i="1"/>
  <c r="W44" i="1"/>
  <c r="Z43" i="1"/>
  <c r="X43" i="1"/>
  <c r="W43" i="1"/>
  <c r="Z42" i="1"/>
  <c r="X42" i="1"/>
  <c r="W42" i="1"/>
  <c r="Z41" i="1"/>
  <c r="X41" i="1"/>
  <c r="W41" i="1"/>
  <c r="Z40" i="1"/>
  <c r="X40" i="1"/>
  <c r="W40" i="1"/>
  <c r="Z39" i="1"/>
  <c r="X39" i="1"/>
  <c r="W39" i="1"/>
  <c r="Z38" i="1"/>
  <c r="X38" i="1"/>
  <c r="W38" i="1"/>
  <c r="Z37" i="1"/>
  <c r="X37" i="1"/>
  <c r="W37" i="1"/>
  <c r="Z36" i="1"/>
  <c r="X36" i="1"/>
  <c r="W36" i="1"/>
  <c r="Z35" i="1"/>
  <c r="X35" i="1"/>
  <c r="W35" i="1"/>
  <c r="Z34" i="1"/>
  <c r="X34" i="1"/>
  <c r="W34" i="1"/>
  <c r="Z33" i="1"/>
  <c r="X33" i="1"/>
  <c r="W33" i="1"/>
  <c r="Z32" i="1"/>
  <c r="X32" i="1"/>
  <c r="W32" i="1"/>
  <c r="Z31" i="1"/>
  <c r="X31" i="1"/>
  <c r="W31" i="1"/>
  <c r="Z30" i="1"/>
  <c r="X30" i="1"/>
  <c r="W30" i="1"/>
  <c r="Z29" i="1"/>
  <c r="X29" i="1"/>
  <c r="W29" i="1"/>
  <c r="Z28" i="1"/>
  <c r="X28" i="1"/>
  <c r="W28" i="1"/>
  <c r="Z27" i="1"/>
  <c r="X27" i="1"/>
  <c r="W27" i="1"/>
  <c r="Z26" i="1"/>
  <c r="X26" i="1"/>
  <c r="W26" i="1"/>
  <c r="Z25" i="1"/>
  <c r="X25" i="1"/>
  <c r="W25" i="1"/>
  <c r="Z24" i="1"/>
  <c r="X24" i="1"/>
  <c r="W24" i="1"/>
  <c r="Z23" i="1"/>
  <c r="X23" i="1"/>
  <c r="W23" i="1"/>
  <c r="Z22" i="1"/>
  <c r="X22" i="1"/>
  <c r="W22" i="1"/>
  <c r="Z21" i="1"/>
  <c r="X21" i="1"/>
  <c r="W21" i="1"/>
  <c r="Z20" i="1"/>
  <c r="X20" i="1"/>
  <c r="W20" i="1"/>
  <c r="Z19" i="1"/>
  <c r="X19" i="1"/>
  <c r="W19" i="1"/>
  <c r="Z18" i="1"/>
  <c r="X18" i="1"/>
  <c r="W18" i="1"/>
  <c r="Z17" i="1"/>
  <c r="X17" i="1"/>
  <c r="W17" i="1"/>
  <c r="Z16" i="1"/>
  <c r="X16" i="1"/>
  <c r="W16" i="1"/>
  <c r="Z15" i="1"/>
  <c r="X15" i="1"/>
  <c r="W15" i="1"/>
  <c r="Z14" i="1"/>
  <c r="X14" i="1"/>
  <c r="W14" i="1"/>
  <c r="Z13" i="1"/>
  <c r="X13" i="1"/>
  <c r="W13" i="1"/>
  <c r="Z12" i="1"/>
  <c r="X12" i="1"/>
  <c r="W12" i="1"/>
  <c r="Z11" i="1"/>
  <c r="X11" i="1"/>
  <c r="W11" i="1"/>
  <c r="Z10" i="1"/>
  <c r="X10" i="1"/>
  <c r="W10" i="1"/>
  <c r="Z9" i="1"/>
  <c r="X9" i="1"/>
  <c r="W9" i="1"/>
  <c r="AA7" i="1"/>
  <c r="Z7" i="1"/>
  <c r="Y7" i="1"/>
  <c r="X7" i="1"/>
  <c r="U7" i="1"/>
  <c r="T7" i="1"/>
  <c r="Q7" i="1"/>
  <c r="P7" i="1"/>
  <c r="O7" i="1"/>
  <c r="M7" i="1"/>
  <c r="K7" i="1"/>
  <c r="S6" i="1"/>
  <c r="R6" i="1"/>
  <c r="Q6" i="1"/>
  <c r="P6" i="1"/>
  <c r="O6" i="1"/>
  <c r="N6" i="1"/>
  <c r="M6" i="1"/>
  <c r="L6" i="1"/>
  <c r="K6" i="1"/>
  <c r="J6" i="1"/>
  <c r="I6" i="1"/>
  <c r="E6" i="1"/>
  <c r="D6" i="1"/>
  <c r="C6" i="1"/>
  <c r="B6" i="1"/>
  <c r="S3" i="1"/>
  <c r="Z136" i="1" l="1"/>
  <c r="Z140" i="1"/>
  <c r="Z144" i="1"/>
  <c r="Z149" i="1"/>
  <c r="Z150" i="1"/>
  <c r="Z158" i="1"/>
  <c r="Z145" i="1"/>
  <c r="Z153" i="1"/>
  <c r="Z148" i="1"/>
  <c r="Z156" i="1"/>
  <c r="Z151" i="1"/>
  <c r="Z159" i="1"/>
  <c r="Z146" i="1"/>
  <c r="Z154" i="1"/>
  <c r="J212" i="1"/>
  <c r="K212" i="1" s="1"/>
  <c r="Y35" i="1" s="1"/>
  <c r="T35" i="1" s="1"/>
  <c r="U35" i="1" s="1"/>
  <c r="X8" i="1"/>
  <c r="J210" i="1"/>
  <c r="K210" i="1" s="1"/>
  <c r="J213" i="1"/>
  <c r="K213" i="1" s="1"/>
  <c r="J211" i="1"/>
  <c r="K211" i="1" s="1"/>
  <c r="Z8" i="1" l="1"/>
  <c r="AA35" i="1"/>
  <c r="Y9" i="1"/>
  <c r="Y161" i="1"/>
  <c r="T161" i="1" s="1"/>
  <c r="Y155" i="1"/>
  <c r="T155" i="1" s="1"/>
  <c r="Y143" i="1"/>
  <c r="T143" i="1" s="1"/>
  <c r="Y131" i="1"/>
  <c r="T131" i="1" s="1"/>
  <c r="Y119" i="1"/>
  <c r="T119" i="1" s="1"/>
  <c r="Y107" i="1"/>
  <c r="T107" i="1" s="1"/>
  <c r="Y95" i="1"/>
  <c r="T95" i="1" s="1"/>
  <c r="Y83" i="1"/>
  <c r="T83" i="1" s="1"/>
  <c r="Y71" i="1"/>
  <c r="T71" i="1" s="1"/>
  <c r="Y59" i="1"/>
  <c r="T59" i="1" s="1"/>
  <c r="Y47" i="1"/>
  <c r="T47" i="1" s="1"/>
  <c r="Y23" i="1"/>
  <c r="T23" i="1" s="1"/>
  <c r="Y11" i="1"/>
  <c r="Y160" i="1"/>
  <c r="T160" i="1" s="1"/>
  <c r="Y148" i="1"/>
  <c r="T148" i="1" s="1"/>
  <c r="Y136" i="1"/>
  <c r="T136" i="1" s="1"/>
  <c r="Y124" i="1"/>
  <c r="T124" i="1" s="1"/>
  <c r="Y112" i="1"/>
  <c r="T112" i="1" s="1"/>
  <c r="Y100" i="1"/>
  <c r="T100" i="1" s="1"/>
  <c r="Y88" i="1"/>
  <c r="T88" i="1" s="1"/>
  <c r="Y76" i="1"/>
  <c r="T76" i="1" s="1"/>
  <c r="Y64" i="1"/>
  <c r="T64" i="1" s="1"/>
  <c r="Y52" i="1"/>
  <c r="T52" i="1" s="1"/>
  <c r="Y40" i="1"/>
  <c r="T40" i="1" s="1"/>
  <c r="Y28" i="1"/>
  <c r="T28" i="1" s="1"/>
  <c r="Y16" i="1"/>
  <c r="T16" i="1" s="1"/>
  <c r="Y153" i="1"/>
  <c r="T153" i="1" s="1"/>
  <c r="Y141" i="1"/>
  <c r="T141" i="1" s="1"/>
  <c r="Y129" i="1"/>
  <c r="T129" i="1" s="1"/>
  <c r="Y117" i="1"/>
  <c r="T117" i="1" s="1"/>
  <c r="Y105" i="1"/>
  <c r="T105" i="1" s="1"/>
  <c r="Y93" i="1"/>
  <c r="T93" i="1" s="1"/>
  <c r="Y81" i="1"/>
  <c r="T81" i="1" s="1"/>
  <c r="Y69" i="1"/>
  <c r="T69" i="1" s="1"/>
  <c r="Y57" i="1"/>
  <c r="T57" i="1" s="1"/>
  <c r="Y45" i="1"/>
  <c r="T45" i="1" s="1"/>
  <c r="Y33" i="1"/>
  <c r="T33" i="1" s="1"/>
  <c r="Y21" i="1"/>
  <c r="T21" i="1" s="1"/>
  <c r="Y158" i="1"/>
  <c r="T158" i="1" s="1"/>
  <c r="Y146" i="1"/>
  <c r="T146" i="1" s="1"/>
  <c r="Y134" i="1"/>
  <c r="T134" i="1" s="1"/>
  <c r="Y122" i="1"/>
  <c r="T122" i="1" s="1"/>
  <c r="Y110" i="1"/>
  <c r="T110" i="1" s="1"/>
  <c r="Y98" i="1"/>
  <c r="T98" i="1" s="1"/>
  <c r="Y86" i="1"/>
  <c r="T86" i="1" s="1"/>
  <c r="Y74" i="1"/>
  <c r="T74" i="1" s="1"/>
  <c r="Y62" i="1"/>
  <c r="T62" i="1" s="1"/>
  <c r="Y50" i="1"/>
  <c r="T50" i="1" s="1"/>
  <c r="Y38" i="1"/>
  <c r="T38" i="1" s="1"/>
  <c r="Y26" i="1"/>
  <c r="T26" i="1" s="1"/>
  <c r="Y14" i="1"/>
  <c r="T14" i="1" s="1"/>
  <c r="Y151" i="1"/>
  <c r="T151" i="1" s="1"/>
  <c r="Y139" i="1"/>
  <c r="T139" i="1" s="1"/>
  <c r="Y127" i="1"/>
  <c r="T127" i="1" s="1"/>
  <c r="Y115" i="1"/>
  <c r="T115" i="1" s="1"/>
  <c r="Y103" i="1"/>
  <c r="T103" i="1" s="1"/>
  <c r="Y91" i="1"/>
  <c r="T91" i="1" s="1"/>
  <c r="Y79" i="1"/>
  <c r="T79" i="1" s="1"/>
  <c r="Y67" i="1"/>
  <c r="T67" i="1" s="1"/>
  <c r="Y55" i="1"/>
  <c r="T55" i="1" s="1"/>
  <c r="Y43" i="1"/>
  <c r="T43" i="1" s="1"/>
  <c r="Y31" i="1"/>
  <c r="T31" i="1" s="1"/>
  <c r="Y19" i="1"/>
  <c r="T19" i="1" s="1"/>
  <c r="Y156" i="1"/>
  <c r="T156" i="1" s="1"/>
  <c r="Y144" i="1"/>
  <c r="T144" i="1" s="1"/>
  <c r="Y132" i="1"/>
  <c r="T132" i="1" s="1"/>
  <c r="Y120" i="1"/>
  <c r="T120" i="1" s="1"/>
  <c r="Y108" i="1"/>
  <c r="T108" i="1" s="1"/>
  <c r="Y96" i="1"/>
  <c r="T96" i="1" s="1"/>
  <c r="Y84" i="1"/>
  <c r="T84" i="1" s="1"/>
  <c r="Y72" i="1"/>
  <c r="T72" i="1" s="1"/>
  <c r="Y60" i="1"/>
  <c r="T60" i="1" s="1"/>
  <c r="Y48" i="1"/>
  <c r="T48" i="1" s="1"/>
  <c r="Y36" i="1"/>
  <c r="T36" i="1" s="1"/>
  <c r="Y24" i="1"/>
  <c r="T24" i="1" s="1"/>
  <c r="Y12" i="1"/>
  <c r="T12" i="1" s="1"/>
  <c r="Y149" i="1"/>
  <c r="T149" i="1" s="1"/>
  <c r="Y137" i="1"/>
  <c r="T137" i="1" s="1"/>
  <c r="Y125" i="1"/>
  <c r="T125" i="1" s="1"/>
  <c r="Y113" i="1"/>
  <c r="T113" i="1" s="1"/>
  <c r="Y101" i="1"/>
  <c r="T101" i="1" s="1"/>
  <c r="Y89" i="1"/>
  <c r="T89" i="1" s="1"/>
  <c r="Y77" i="1"/>
  <c r="T77" i="1" s="1"/>
  <c r="Y65" i="1"/>
  <c r="T65" i="1" s="1"/>
  <c r="Y53" i="1"/>
  <c r="T53" i="1" s="1"/>
  <c r="Y41" i="1"/>
  <c r="T41" i="1" s="1"/>
  <c r="Y29" i="1"/>
  <c r="T29" i="1" s="1"/>
  <c r="Y17" i="1"/>
  <c r="T17" i="1" s="1"/>
  <c r="Y154" i="1"/>
  <c r="T154" i="1" s="1"/>
  <c r="Y142" i="1"/>
  <c r="T142" i="1" s="1"/>
  <c r="Y130" i="1"/>
  <c r="T130" i="1" s="1"/>
  <c r="Y118" i="1"/>
  <c r="T118" i="1" s="1"/>
  <c r="Y106" i="1"/>
  <c r="T106" i="1" s="1"/>
  <c r="Y94" i="1"/>
  <c r="T94" i="1" s="1"/>
  <c r="Y82" i="1"/>
  <c r="T82" i="1" s="1"/>
  <c r="Y70" i="1"/>
  <c r="T70" i="1" s="1"/>
  <c r="Y58" i="1"/>
  <c r="T58" i="1" s="1"/>
  <c r="Y46" i="1"/>
  <c r="T46" i="1" s="1"/>
  <c r="Y34" i="1"/>
  <c r="T34" i="1" s="1"/>
  <c r="Y22" i="1"/>
  <c r="T22" i="1" s="1"/>
  <c r="Y10" i="1"/>
  <c r="Y159" i="1"/>
  <c r="T159" i="1" s="1"/>
  <c r="Y147" i="1"/>
  <c r="T147" i="1" s="1"/>
  <c r="Y135" i="1"/>
  <c r="T135" i="1" s="1"/>
  <c r="Y123" i="1"/>
  <c r="T123" i="1" s="1"/>
  <c r="Y111" i="1"/>
  <c r="T111" i="1" s="1"/>
  <c r="Y99" i="1"/>
  <c r="T99" i="1" s="1"/>
  <c r="Y87" i="1"/>
  <c r="T87" i="1" s="1"/>
  <c r="Y75" i="1"/>
  <c r="T75" i="1" s="1"/>
  <c r="Y63" i="1"/>
  <c r="T63" i="1" s="1"/>
  <c r="Y51" i="1"/>
  <c r="T51" i="1" s="1"/>
  <c r="Y39" i="1"/>
  <c r="T39" i="1" s="1"/>
  <c r="Y27" i="1"/>
  <c r="T27" i="1" s="1"/>
  <c r="Y15" i="1"/>
  <c r="T15" i="1" s="1"/>
  <c r="Y152" i="1"/>
  <c r="T152" i="1" s="1"/>
  <c r="Y140" i="1"/>
  <c r="T140" i="1" s="1"/>
  <c r="Y128" i="1"/>
  <c r="T128" i="1" s="1"/>
  <c r="Y116" i="1"/>
  <c r="T116" i="1" s="1"/>
  <c r="Y104" i="1"/>
  <c r="T104" i="1" s="1"/>
  <c r="Y92" i="1"/>
  <c r="T92" i="1" s="1"/>
  <c r="Y80" i="1"/>
  <c r="T80" i="1" s="1"/>
  <c r="Y68" i="1"/>
  <c r="T68" i="1" s="1"/>
  <c r="Y56" i="1"/>
  <c r="T56" i="1" s="1"/>
  <c r="Y44" i="1"/>
  <c r="T44" i="1" s="1"/>
  <c r="Y32" i="1"/>
  <c r="T32" i="1" s="1"/>
  <c r="Y20" i="1"/>
  <c r="T20" i="1" s="1"/>
  <c r="Y157" i="1"/>
  <c r="T157" i="1" s="1"/>
  <c r="Y145" i="1"/>
  <c r="T145" i="1" s="1"/>
  <c r="Y133" i="1"/>
  <c r="T133" i="1" s="1"/>
  <c r="Y121" i="1"/>
  <c r="T121" i="1" s="1"/>
  <c r="Y109" i="1"/>
  <c r="T109" i="1" s="1"/>
  <c r="Y97" i="1"/>
  <c r="T97" i="1" s="1"/>
  <c r="Y85" i="1"/>
  <c r="T85" i="1" s="1"/>
  <c r="Y73" i="1"/>
  <c r="T73" i="1" s="1"/>
  <c r="Y61" i="1"/>
  <c r="T61" i="1" s="1"/>
  <c r="Y49" i="1"/>
  <c r="T49" i="1" s="1"/>
  <c r="Y37" i="1"/>
  <c r="T37" i="1" s="1"/>
  <c r="Y25" i="1"/>
  <c r="T25" i="1" s="1"/>
  <c r="Y13" i="1"/>
  <c r="T13" i="1" s="1"/>
  <c r="Y54" i="1"/>
  <c r="T54" i="1" s="1"/>
  <c r="Y30" i="1"/>
  <c r="T30" i="1" s="1"/>
  <c r="Y18" i="1"/>
  <c r="T18" i="1" s="1"/>
  <c r="Y150" i="1"/>
  <c r="T150" i="1" s="1"/>
  <c r="Y138" i="1"/>
  <c r="T138" i="1" s="1"/>
  <c r="Y126" i="1"/>
  <c r="T126" i="1" s="1"/>
  <c r="Y114" i="1"/>
  <c r="T114" i="1" s="1"/>
  <c r="Y102" i="1"/>
  <c r="T102" i="1" s="1"/>
  <c r="Y90" i="1"/>
  <c r="T90" i="1" s="1"/>
  <c r="Y78" i="1"/>
  <c r="T78" i="1" s="1"/>
  <c r="Y66" i="1"/>
  <c r="T66" i="1" s="1"/>
  <c r="Y42" i="1"/>
  <c r="T42" i="1" s="1"/>
  <c r="T2" i="1" l="1"/>
  <c r="U52" i="1"/>
  <c r="AA52" i="1"/>
  <c r="U121" i="1"/>
  <c r="AA121" i="1"/>
  <c r="AA111" i="1"/>
  <c r="U111" i="1"/>
  <c r="AA94" i="1"/>
  <c r="U94" i="1"/>
  <c r="AA89" i="1"/>
  <c r="U89" i="1"/>
  <c r="AA84" i="1"/>
  <c r="U84" i="1"/>
  <c r="AA79" i="1"/>
  <c r="U79" i="1"/>
  <c r="AA74" i="1"/>
  <c r="U74" i="1"/>
  <c r="AA69" i="1"/>
  <c r="U69" i="1"/>
  <c r="U64" i="1"/>
  <c r="AA64" i="1"/>
  <c r="U59" i="1"/>
  <c r="AA59" i="1"/>
  <c r="U109" i="1"/>
  <c r="AA109" i="1"/>
  <c r="U18" i="1"/>
  <c r="AA18" i="1"/>
  <c r="U116" i="1"/>
  <c r="AA116" i="1"/>
  <c r="U30" i="1"/>
  <c r="AA30" i="1"/>
  <c r="U133" i="1"/>
  <c r="AA133" i="1"/>
  <c r="U128" i="1"/>
  <c r="AA128" i="1"/>
  <c r="AA123" i="1"/>
  <c r="U123" i="1"/>
  <c r="AA106" i="1"/>
  <c r="U106" i="1"/>
  <c r="AA101" i="1"/>
  <c r="U101" i="1"/>
  <c r="AA96" i="1"/>
  <c r="U96" i="1"/>
  <c r="AA91" i="1"/>
  <c r="U91" i="1"/>
  <c r="AA86" i="1"/>
  <c r="U86" i="1"/>
  <c r="AA81" i="1"/>
  <c r="U81" i="1"/>
  <c r="U76" i="1"/>
  <c r="AA76" i="1"/>
  <c r="U71" i="1"/>
  <c r="AA71" i="1"/>
  <c r="AA57" i="1"/>
  <c r="U57" i="1"/>
  <c r="U145" i="1"/>
  <c r="AA145" i="1"/>
  <c r="U140" i="1"/>
  <c r="AA140" i="1"/>
  <c r="AA135" i="1"/>
  <c r="U135" i="1"/>
  <c r="AA118" i="1"/>
  <c r="U118" i="1"/>
  <c r="AA113" i="1"/>
  <c r="U113" i="1"/>
  <c r="AA108" i="1"/>
  <c r="U108" i="1"/>
  <c r="AA103" i="1"/>
  <c r="U103" i="1"/>
  <c r="AA98" i="1"/>
  <c r="U98" i="1"/>
  <c r="AA93" i="1"/>
  <c r="U93" i="1"/>
  <c r="U88" i="1"/>
  <c r="AA88" i="1"/>
  <c r="U83" i="1"/>
  <c r="AA83" i="1"/>
  <c r="U150" i="1"/>
  <c r="AA150" i="1"/>
  <c r="AA62" i="1"/>
  <c r="U62" i="1"/>
  <c r="U42" i="1"/>
  <c r="AA42" i="1"/>
  <c r="U13" i="1"/>
  <c r="AA13" i="1"/>
  <c r="U157" i="1"/>
  <c r="AA157" i="1"/>
  <c r="U152" i="1"/>
  <c r="AA152" i="1"/>
  <c r="AA147" i="1"/>
  <c r="U147" i="1"/>
  <c r="AA130" i="1"/>
  <c r="U130" i="1"/>
  <c r="AA125" i="1"/>
  <c r="U125" i="1"/>
  <c r="AA120" i="1"/>
  <c r="U120" i="1"/>
  <c r="AA115" i="1"/>
  <c r="U115" i="1"/>
  <c r="AA110" i="1"/>
  <c r="U110" i="1"/>
  <c r="AA105" i="1"/>
  <c r="U105" i="1"/>
  <c r="U100" i="1"/>
  <c r="AA100" i="1"/>
  <c r="U95" i="1"/>
  <c r="AA95" i="1"/>
  <c r="AA67" i="1"/>
  <c r="U67" i="1"/>
  <c r="U54" i="1"/>
  <c r="AA54" i="1"/>
  <c r="U66" i="1"/>
  <c r="AA66" i="1"/>
  <c r="U25" i="1"/>
  <c r="AA25" i="1"/>
  <c r="U20" i="1"/>
  <c r="AA20" i="1"/>
  <c r="AA15" i="1"/>
  <c r="U15" i="1"/>
  <c r="AA159" i="1"/>
  <c r="U159" i="1"/>
  <c r="AA142" i="1"/>
  <c r="U142" i="1"/>
  <c r="AA137" i="1"/>
  <c r="U137" i="1"/>
  <c r="AA132" i="1"/>
  <c r="U132" i="1"/>
  <c r="AA127" i="1"/>
  <c r="U127" i="1"/>
  <c r="AA122" i="1"/>
  <c r="U122" i="1"/>
  <c r="AA117" i="1"/>
  <c r="U117" i="1"/>
  <c r="U112" i="1"/>
  <c r="AA112" i="1"/>
  <c r="U107" i="1"/>
  <c r="AA107" i="1"/>
  <c r="AA77" i="1"/>
  <c r="U77" i="1"/>
  <c r="U32" i="1"/>
  <c r="AA32" i="1"/>
  <c r="AA27" i="1"/>
  <c r="U27" i="1"/>
  <c r="AA10" i="1"/>
  <c r="AA154" i="1"/>
  <c r="U154" i="1"/>
  <c r="AA149" i="1"/>
  <c r="U149" i="1"/>
  <c r="AA144" i="1"/>
  <c r="U144" i="1"/>
  <c r="AA139" i="1"/>
  <c r="U139" i="1"/>
  <c r="AA134" i="1"/>
  <c r="U134" i="1"/>
  <c r="AA129" i="1"/>
  <c r="U129" i="1"/>
  <c r="U124" i="1"/>
  <c r="AA124" i="1"/>
  <c r="U119" i="1"/>
  <c r="AA119" i="1"/>
  <c r="AA82" i="1"/>
  <c r="U82" i="1"/>
  <c r="U37" i="1"/>
  <c r="AA37" i="1"/>
  <c r="U90" i="1"/>
  <c r="AA90" i="1"/>
  <c r="U49" i="1"/>
  <c r="AA49" i="1"/>
  <c r="U44" i="1"/>
  <c r="AA44" i="1"/>
  <c r="AA39" i="1"/>
  <c r="U39" i="1"/>
  <c r="AA22" i="1"/>
  <c r="U22" i="1"/>
  <c r="AA17" i="1"/>
  <c r="U17" i="1"/>
  <c r="AA12" i="1"/>
  <c r="U12" i="1"/>
  <c r="AA156" i="1"/>
  <c r="U156" i="1"/>
  <c r="AA151" i="1"/>
  <c r="U151" i="1"/>
  <c r="AA146" i="1"/>
  <c r="U146" i="1"/>
  <c r="AA141" i="1"/>
  <c r="U141" i="1"/>
  <c r="U136" i="1"/>
  <c r="AA136" i="1"/>
  <c r="U131" i="1"/>
  <c r="AA131" i="1"/>
  <c r="U47" i="1"/>
  <c r="AA47" i="1"/>
  <c r="U102" i="1"/>
  <c r="AA102" i="1"/>
  <c r="U61" i="1"/>
  <c r="AA61" i="1"/>
  <c r="U56" i="1"/>
  <c r="AA56" i="1"/>
  <c r="AA51" i="1"/>
  <c r="U51" i="1"/>
  <c r="AA34" i="1"/>
  <c r="U34" i="1"/>
  <c r="AA29" i="1"/>
  <c r="U29" i="1"/>
  <c r="AA24" i="1"/>
  <c r="U24" i="1"/>
  <c r="AA19" i="1"/>
  <c r="U19" i="1"/>
  <c r="AA14" i="1"/>
  <c r="U14" i="1"/>
  <c r="AA158" i="1"/>
  <c r="U158" i="1"/>
  <c r="AA153" i="1"/>
  <c r="U153" i="1"/>
  <c r="U148" i="1"/>
  <c r="AA148" i="1"/>
  <c r="U143" i="1"/>
  <c r="AA143" i="1"/>
  <c r="AA99" i="1"/>
  <c r="U99" i="1"/>
  <c r="U78" i="1"/>
  <c r="AA78" i="1"/>
  <c r="U114" i="1"/>
  <c r="AA114" i="1"/>
  <c r="U73" i="1"/>
  <c r="AA73" i="1"/>
  <c r="U68" i="1"/>
  <c r="AA68" i="1"/>
  <c r="AA63" i="1"/>
  <c r="U63" i="1"/>
  <c r="AA46" i="1"/>
  <c r="U46" i="1"/>
  <c r="AA41" i="1"/>
  <c r="U41" i="1"/>
  <c r="AA36" i="1"/>
  <c r="U36" i="1"/>
  <c r="AA31" i="1"/>
  <c r="U31" i="1"/>
  <c r="AA26" i="1"/>
  <c r="U26" i="1"/>
  <c r="AA21" i="1"/>
  <c r="U21" i="1"/>
  <c r="U16" i="1"/>
  <c r="AA16" i="1"/>
  <c r="U160" i="1"/>
  <c r="AA160" i="1"/>
  <c r="U155" i="1"/>
  <c r="AA155" i="1"/>
  <c r="AA72" i="1"/>
  <c r="U72" i="1"/>
  <c r="U85" i="1"/>
  <c r="AA85" i="1"/>
  <c r="U80" i="1"/>
  <c r="AA80" i="1"/>
  <c r="AA75" i="1"/>
  <c r="U75" i="1"/>
  <c r="AA58" i="1"/>
  <c r="U58" i="1"/>
  <c r="AA53" i="1"/>
  <c r="U53" i="1"/>
  <c r="AA48" i="1"/>
  <c r="U48" i="1"/>
  <c r="AA43" i="1"/>
  <c r="U43" i="1"/>
  <c r="AA38" i="1"/>
  <c r="U38" i="1"/>
  <c r="AA33" i="1"/>
  <c r="U33" i="1"/>
  <c r="U28" i="1"/>
  <c r="AA28" i="1"/>
  <c r="AA11" i="1"/>
  <c r="AA161" i="1"/>
  <c r="U161" i="1"/>
  <c r="U104" i="1"/>
  <c r="AA104" i="1"/>
  <c r="U126" i="1"/>
  <c r="AA126" i="1"/>
  <c r="U138" i="1"/>
  <c r="AA138" i="1"/>
  <c r="U97" i="1"/>
  <c r="AA97" i="1"/>
  <c r="U92" i="1"/>
  <c r="AA92" i="1"/>
  <c r="AA87" i="1"/>
  <c r="U87" i="1"/>
  <c r="AA70" i="1"/>
  <c r="U70" i="1"/>
  <c r="AA65" i="1"/>
  <c r="U65" i="1"/>
  <c r="AA60" i="1"/>
  <c r="U60" i="1"/>
  <c r="AA55" i="1"/>
  <c r="U55" i="1"/>
  <c r="AA50" i="1"/>
  <c r="U50" i="1"/>
  <c r="AA45" i="1"/>
  <c r="U45" i="1"/>
  <c r="U40" i="1"/>
  <c r="AA40" i="1"/>
  <c r="U23" i="1"/>
  <c r="AA23" i="1"/>
  <c r="Y8" i="1"/>
  <c r="T3" i="1" l="1"/>
  <c r="AA9" i="1"/>
  <c r="T4" i="1" s="1"/>
  <c r="AA8" i="1" l="1"/>
</calcChain>
</file>

<file path=xl/sharedStrings.xml><?xml version="1.0" encoding="utf-8"?>
<sst xmlns="http://schemas.openxmlformats.org/spreadsheetml/2006/main" count="1287" uniqueCount="164">
  <si>
    <t>(1) CVRnumber:</t>
  </si>
  <si>
    <t>(2) Month:</t>
  </si>
  <si>
    <t>May</t>
  </si>
  <si>
    <t>(4)  Date &amp; name:</t>
  </si>
  <si>
    <t>(3)     Year:</t>
  </si>
  <si>
    <t>(5)         Signature: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</si>
  <si>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</si>
  <si>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</si>
  <si>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</si>
  <si>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</si>
  <si>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</si>
  <si>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</si>
  <si>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</si>
  <si>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</si>
  <si>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</si>
  <si>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</si>
  <si>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</si>
  <si>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>Day</t>
  </si>
  <si>
    <t>Month</t>
  </si>
  <si>
    <t>Year</t>
  </si>
  <si>
    <t xml:space="preserve"> (xxxx)</t>
  </si>
  <si>
    <t xml:space="preserve"> Choose country</t>
  </si>
  <si>
    <t>Full</t>
  </si>
  <si>
    <t>Gross Tax</t>
  </si>
  <si>
    <t>Food &amp; acc.</t>
  </si>
  <si>
    <t xml:space="preserve">Euro </t>
  </si>
  <si>
    <t>Gross</t>
  </si>
  <si>
    <t>Limited</t>
  </si>
  <si>
    <t>None</t>
  </si>
  <si>
    <t xml:space="preserve">US Dollars </t>
  </si>
  <si>
    <t>CAD</t>
  </si>
  <si>
    <t>DKK</t>
  </si>
  <si>
    <t>Acc.</t>
  </si>
  <si>
    <t>Dato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</si>
  <si>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</si>
  <si>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</si>
  <si>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</si>
  <si>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</si>
  <si>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</si>
  <si>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</si>
  <si>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</si>
  <si>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</si>
  <si>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</si>
  <si>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</si>
  <si>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</si>
  <si>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</si>
  <si>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days</t>
  </si>
  <si>
    <t>January</t>
  </si>
  <si>
    <t xml:space="preserve"> Denmark</t>
  </si>
  <si>
    <t>§ 67 stk 1</t>
  </si>
  <si>
    <t>Value</t>
  </si>
  <si>
    <t>Allowance</t>
  </si>
  <si>
    <t>01</t>
  </si>
  <si>
    <t>February</t>
  </si>
  <si>
    <t xml:space="preserve"> Norway</t>
  </si>
  <si>
    <t>§2 stk. 2</t>
  </si>
  <si>
    <t>DKK/day</t>
  </si>
  <si>
    <t>02</t>
  </si>
  <si>
    <t>March</t>
  </si>
  <si>
    <t xml:space="preserve"> Sweden</t>
  </si>
  <si>
    <t>03</t>
  </si>
  <si>
    <t>Error</t>
  </si>
  <si>
    <t>April</t>
  </si>
  <si>
    <t xml:space="preserve"> United States</t>
  </si>
  <si>
    <t>Food</t>
  </si>
  <si>
    <t>04</t>
  </si>
  <si>
    <t xml:space="preserve"> Canada</t>
  </si>
  <si>
    <t>05</t>
  </si>
  <si>
    <t>June</t>
  </si>
  <si>
    <t xml:space="preserve"> United Kingdom</t>
  </si>
  <si>
    <t>06</t>
  </si>
  <si>
    <t>July</t>
  </si>
  <si>
    <t xml:space="preserve"> Afghanistan</t>
  </si>
  <si>
    <t>07</t>
  </si>
  <si>
    <t>August</t>
  </si>
  <si>
    <t xml:space="preserve"> Albania</t>
  </si>
  <si>
    <t>08</t>
  </si>
  <si>
    <t>September</t>
  </si>
  <si>
    <t xml:space="preserve"> Algeria</t>
  </si>
  <si>
    <t>Skatte-styrelsen</t>
  </si>
  <si>
    <t>09</t>
  </si>
  <si>
    <t>October</t>
  </si>
  <si>
    <t xml:space="preserve"> American Samoa</t>
  </si>
  <si>
    <t>Qaasuitsup</t>
  </si>
  <si>
    <t>November</t>
  </si>
  <si>
    <t xml:space="preserve"> Andorra</t>
  </si>
  <si>
    <t>Qeqqata</t>
  </si>
  <si>
    <t>December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</si>
  <si>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</si>
  <si>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</si>
  <si>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</si>
  <si>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</si>
  <si>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</si>
  <si>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</si>
  <si>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</si>
  <si>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</si>
  <si>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</si>
  <si>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</si>
  <si>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</si>
  <si>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</si>
  <si>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</si>
  <si>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</si>
  <si>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</si>
  <si>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</si>
  <si>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</si>
  <si>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</si>
  <si>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</si>
  <si>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</si>
  <si>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</si>
  <si>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</si>
  <si>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</si>
  <si>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</si>
  <si>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</si>
  <si>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</si>
  <si>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</si>
  <si>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</si>
  <si>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</si>
  <si>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</si>
  <si>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</si>
  <si>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Please fill out this form and return it along with the "Specification of Wages and Taxes". </t>
  </si>
  <si>
    <t>Information on Contractor</t>
  </si>
  <si>
    <t>Name of contractor</t>
  </si>
  <si>
    <t>CVR-number</t>
  </si>
  <si>
    <t>Address</t>
  </si>
  <si>
    <t>Name and address of contact person in Greenland</t>
  </si>
  <si>
    <t>Name of Licensee</t>
  </si>
  <si>
    <t>Worksite</t>
  </si>
  <si>
    <t>Nature of assignment</t>
  </si>
  <si>
    <t>Contract (Amount )</t>
  </si>
  <si>
    <t>Commencement of work</t>
  </si>
  <si>
    <t>Expected date of termination or an estimate of the duration of the work</t>
  </si>
  <si>
    <t>Version: 04/05/2015</t>
  </si>
  <si>
    <t>Subcontractor</t>
  </si>
  <si>
    <t>Service description</t>
  </si>
  <si>
    <t xml:space="preserve">Please fill out this part by typing one of the following 4 opportunities: </t>
  </si>
  <si>
    <t>1 )</t>
  </si>
  <si>
    <t xml:space="preserve">xxx.xxx DKK.: </t>
  </si>
  <si>
    <t>no personnel in Greenland in this month</t>
  </si>
  <si>
    <t>2 )</t>
  </si>
  <si>
    <t>W:</t>
  </si>
  <si>
    <t>all services provided fall out with scope of GL regime</t>
  </si>
  <si>
    <t>Transaction date</t>
  </si>
  <si>
    <t>CPR-number</t>
  </si>
  <si>
    <t>tax municipality code</t>
  </si>
  <si>
    <t>A-income</t>
  </si>
  <si>
    <t>A-tax</t>
  </si>
  <si>
    <t>CSV-file</t>
  </si>
  <si>
    <t>CVR-number;Transaction date;CPR-number;tax municipality code;A-income;A-tax</t>
  </si>
  <si>
    <t>Euro</t>
  </si>
  <si>
    <t>US</t>
  </si>
  <si>
    <t xml:space="preserve">Source: 1. http://nationalbanken.statistikbank.dk/nbf/107312 </t>
  </si>
  <si>
    <t xml:space="preserve"> 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</si>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</sst>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 * #,##0_ ;_ * \-#,##0_ ;_ * &quot;-&quot;??_ ;_ @_ "/>
    <numFmt numFmtId="166" formatCode="_ &quot;kr&quot;\ * #,##0.00_ ;_ &quot;kr&quot;\ * \-#,##0.00_ ;_ &quot;kr&quot;\ * &quot;-&quot;??_ ;_ @_ "/>
  </numFmts>
  <fonts count="30">
    <font>
      <sz val="11"/>
      <color theme="1"/>
      <name val="Aptos Narrow"/>
      <family val="2"/>
      <scheme val="minor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sz val="8"/>
      <color rgb="FFFFFFFF"/>
      <name val="Calibri"/>
      <family val="2"/>
    </font>
    <font>
      <sz val="7"/>
      <color rgb="FF000000"/>
      <name val="Calibri"/>
      <family val="2"/>
    </font>
    <font>
      <sz val="8"/>
      <name val="Calibri"/>
      <family val="2"/>
    </font>
    <font>
      <sz val="8"/>
      <color theme="0"/>
      <name val="Calibri"/>
      <family val="2"/>
    </font>
    <font>
      <b/>
      <sz val="11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1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10"/>
      <name val="Calibri"/>
      <family val="2"/>
    </font>
    <font>
      <b/>
      <sz val="12"/>
      <name val="Times New Roman"/>
      <family val="1"/>
    </font>
    <font>
      <sz val="11"/>
      <color rgb="FF000000"/>
      <name val="Calibri"/>
      <family val="2"/>
    </font>
    <font>
      <sz val="12"/>
      <name val="Times New Roman"/>
      <family val="1"/>
    </font>
    <font>
      <sz val="12"/>
      <color rgb="FF333333"/>
      <name val="Times New Roman"/>
      <family val="1"/>
    </font>
    <font>
      <sz val="8"/>
      <color theme="1"/>
      <name val="Cap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vertical="center" wrapText="1"/>
    </xf>
    <xf numFmtId="0" fontId="1" fillId="3" borderId="0" xfId="0" applyFont="1" applyFill="1"/>
    <xf numFmtId="0" fontId="2" fillId="2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6" fillId="3" borderId="0" xfId="0" applyNumberFormat="1" applyFont="1" applyFill="1"/>
    <xf numFmtId="0" fontId="1" fillId="0" borderId="9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/>
    </xf>
    <xf numFmtId="0" fontId="2" fillId="2" borderId="0" xfId="0" applyFont="1" applyFill="1"/>
    <xf numFmtId="2" fontId="1" fillId="3" borderId="0" xfId="0" applyNumberFormat="1" applyFont="1" applyFill="1"/>
    <xf numFmtId="164" fontId="1" fillId="3" borderId="0" xfId="0" applyNumberFormat="1" applyFont="1" applyFill="1"/>
    <xf numFmtId="0" fontId="1" fillId="3" borderId="0" xfId="0" applyFont="1" applyFill="1" applyProtection="1">
      <protection locked="0"/>
    </xf>
    <xf numFmtId="0" fontId="1" fillId="2" borderId="10" xfId="0" applyFont="1" applyFill="1" applyBorder="1"/>
    <xf numFmtId="0" fontId="2" fillId="2" borderId="11" xfId="0" applyFont="1" applyFill="1" applyBorder="1"/>
    <xf numFmtId="0" fontId="1" fillId="2" borderId="11" xfId="0" applyFont="1" applyFill="1" applyBorder="1"/>
    <xf numFmtId="0" fontId="1" fillId="2" borderId="8" xfId="0" applyFont="1" applyFill="1" applyBorder="1" applyAlignment="1">
      <alignment vertical="center" wrapText="1"/>
    </xf>
    <xf numFmtId="0" fontId="7" fillId="2" borderId="4" xfId="0" applyFont="1" applyFill="1" applyBorder="1"/>
    <xf numFmtId="0" fontId="7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3" fontId="7" fillId="0" borderId="14" xfId="0" applyNumberFormat="1" applyFont="1" applyBorder="1" applyAlignment="1" applyProtection="1">
      <alignment horizontal="center" vertical="center" wrapText="1"/>
      <protection locked="0"/>
    </xf>
    <xf numFmtId="4" fontId="1" fillId="2" borderId="10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 vertical="center" wrapText="1"/>
    </xf>
    <xf numFmtId="3" fontId="1" fillId="2" borderId="15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/>
    <xf numFmtId="0" fontId="8" fillId="3" borderId="0" xfId="0" applyFont="1" applyFill="1" applyAlignment="1">
      <alignment vertical="center" wrapText="1"/>
    </xf>
    <xf numFmtId="0" fontId="8" fillId="3" borderId="0" xfId="0" applyFont="1" applyFill="1"/>
    <xf numFmtId="0" fontId="9" fillId="3" borderId="0" xfId="0" applyFont="1" applyFill="1" applyAlignment="1">
      <alignment vertical="center" wrapText="1"/>
    </xf>
    <xf numFmtId="0" fontId="9" fillId="3" borderId="0" xfId="0" applyFont="1" applyFill="1"/>
    <xf numFmtId="0" fontId="9" fillId="3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9" fillId="3" borderId="0" xfId="0" applyFont="1" applyFill="1" applyAlignment="1">
      <alignment horizontal="left"/>
    </xf>
    <xf numFmtId="164" fontId="9" fillId="3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  <xf numFmtId="3" fontId="9" fillId="3" borderId="0" xfId="0" applyNumberFormat="1" applyFont="1" applyFill="1"/>
    <xf numFmtId="49" fontId="9" fillId="3" borderId="0" xfId="0" applyNumberFormat="1" applyFont="1" applyFill="1"/>
    <xf numFmtId="4" fontId="9" fillId="3" borderId="0" xfId="0" applyNumberFormat="1" applyFont="1" applyFill="1"/>
    <xf numFmtId="165" fontId="9" fillId="3" borderId="0" xfId="0" applyNumberFormat="1" applyFont="1" applyFill="1" applyAlignment="1">
      <alignment horizontal="right"/>
    </xf>
    <xf numFmtId="0" fontId="0" fillId="3" borderId="0" xfId="0" applyFill="1"/>
    <xf numFmtId="0" fontId="3" fillId="3" borderId="0" xfId="0" applyFont="1" applyFill="1"/>
    <xf numFmtId="0" fontId="0" fillId="3" borderId="0" xfId="0" applyFill="1" applyAlignment="1">
      <alignment vertical="top"/>
    </xf>
    <xf numFmtId="0" fontId="12" fillId="2" borderId="19" xfId="0" applyFont="1" applyFill="1" applyBorder="1" applyAlignment="1">
      <alignment horizontal="center" vertical="center"/>
    </xf>
    <xf numFmtId="0" fontId="12" fillId="2" borderId="0" xfId="0" applyFont="1" applyFill="1"/>
    <xf numFmtId="0" fontId="12" fillId="2" borderId="20" xfId="0" applyFont="1" applyFill="1" applyBorder="1"/>
    <xf numFmtId="0" fontId="13" fillId="2" borderId="20" xfId="0" applyFont="1" applyFill="1" applyBorder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left" wrapText="1"/>
    </xf>
    <xf numFmtId="0" fontId="13" fillId="2" borderId="0" xfId="0" applyFont="1" applyFill="1"/>
    <xf numFmtId="0" fontId="12" fillId="2" borderId="2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2" fillId="2" borderId="0" xfId="0" applyFont="1" applyFill="1" applyAlignment="1">
      <alignment horizontal="left" vertical="top" wrapText="1"/>
    </xf>
    <xf numFmtId="0" fontId="12" fillId="2" borderId="21" xfId="0" applyFont="1" applyFill="1" applyBorder="1"/>
    <xf numFmtId="0" fontId="12" fillId="2" borderId="22" xfId="0" applyFont="1" applyFill="1" applyBorder="1"/>
    <xf numFmtId="0" fontId="12" fillId="2" borderId="22" xfId="0" applyFont="1" applyFill="1" applyBorder="1" applyAlignment="1">
      <alignment horizontal="left"/>
    </xf>
    <xf numFmtId="0" fontId="14" fillId="2" borderId="22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right"/>
    </xf>
    <xf numFmtId="0" fontId="16" fillId="3" borderId="0" xfId="0" applyFont="1" applyFill="1"/>
    <xf numFmtId="0" fontId="17" fillId="4" borderId="0" xfId="0" applyFont="1" applyFill="1"/>
    <xf numFmtId="0" fontId="18" fillId="4" borderId="0" xfId="0" applyFont="1" applyFill="1"/>
    <xf numFmtId="0" fontId="19" fillId="4" borderId="0" xfId="0" applyFont="1" applyFill="1"/>
    <xf numFmtId="0" fontId="20" fillId="3" borderId="0" xfId="0" applyFont="1" applyFill="1"/>
    <xf numFmtId="0" fontId="21" fillId="3" borderId="0" xfId="0" applyFont="1" applyFill="1"/>
    <xf numFmtId="0" fontId="21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2" borderId="13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center" vertical="center"/>
    </xf>
    <xf numFmtId="0" fontId="1" fillId="2" borderId="24" xfId="0" applyFont="1" applyFill="1" applyBorder="1"/>
    <xf numFmtId="0" fontId="1" fillId="2" borderId="25" xfId="0" applyFont="1" applyFill="1" applyBorder="1"/>
    <xf numFmtId="0" fontId="8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3" fontId="8" fillId="0" borderId="25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3" fontId="23" fillId="0" borderId="9" xfId="0" applyNumberFormat="1" applyFont="1" applyBorder="1" applyAlignment="1" applyProtection="1">
      <alignment horizontal="center" vertical="center" wrapText="1"/>
      <protection locked="0"/>
    </xf>
    <xf numFmtId="0" fontId="24" fillId="3" borderId="0" xfId="0" applyFont="1" applyFill="1"/>
    <xf numFmtId="0" fontId="12" fillId="5" borderId="13" xfId="0" applyFont="1" applyFill="1" applyBorder="1" applyAlignment="1">
      <alignment horizontal="center" vertical="center"/>
    </xf>
    <xf numFmtId="0" fontId="24" fillId="5" borderId="25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1" fontId="24" fillId="3" borderId="3" xfId="0" applyNumberFormat="1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1" fontId="24" fillId="3" borderId="8" xfId="0" applyNumberFormat="1" applyFont="1" applyFill="1" applyBorder="1" applyAlignment="1">
      <alignment horizontal="center"/>
    </xf>
    <xf numFmtId="0" fontId="24" fillId="3" borderId="24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1" fontId="24" fillId="3" borderId="12" xfId="0" applyNumberFormat="1" applyFont="1" applyFill="1" applyBorder="1" applyAlignment="1">
      <alignment horizontal="center"/>
    </xf>
    <xf numFmtId="0" fontId="24" fillId="3" borderId="25" xfId="0" applyFont="1" applyFill="1" applyBorder="1" applyAlignment="1">
      <alignment horizontal="center"/>
    </xf>
    <xf numFmtId="0" fontId="19" fillId="0" borderId="0" xfId="0" applyFont="1"/>
    <xf numFmtId="0" fontId="19" fillId="7" borderId="26" xfId="0" applyFont="1" applyFill="1" applyBorder="1"/>
    <xf numFmtId="0" fontId="25" fillId="7" borderId="27" xfId="0" applyFont="1" applyFill="1" applyBorder="1" applyAlignment="1">
      <alignment horizontal="center"/>
    </xf>
    <xf numFmtId="0" fontId="25" fillId="7" borderId="28" xfId="0" applyFont="1" applyFill="1" applyBorder="1" applyAlignment="1">
      <alignment horizontal="center"/>
    </xf>
    <xf numFmtId="0" fontId="26" fillId="7" borderId="29" xfId="0" applyFont="1" applyFill="1" applyBorder="1"/>
    <xf numFmtId="2" fontId="27" fillId="6" borderId="29" xfId="0" applyNumberFormat="1" applyFont="1" applyFill="1" applyBorder="1" applyAlignment="1">
      <alignment horizontal="center"/>
    </xf>
    <xf numFmtId="2" fontId="28" fillId="0" borderId="29" xfId="0" applyNumberFormat="1" applyFont="1" applyBorder="1" applyAlignment="1">
      <alignment horizontal="center"/>
    </xf>
    <xf numFmtId="2" fontId="28" fillId="0" borderId="29" xfId="0" applyNumberFormat="1" applyFont="1" applyBorder="1"/>
    <xf numFmtId="2" fontId="27" fillId="6" borderId="29" xfId="0" applyNumberFormat="1" applyFont="1" applyFill="1" applyBorder="1" applyAlignment="1">
      <alignment horizontal="right"/>
    </xf>
    <xf numFmtId="1" fontId="27" fillId="6" borderId="29" xfId="0" applyNumberFormat="1" applyFont="1" applyFill="1" applyBorder="1" applyAlignment="1">
      <alignment horizontal="center"/>
    </xf>
    <xf numFmtId="0" fontId="26" fillId="0" borderId="0" xfId="0" applyFont="1"/>
    <xf numFmtId="0" fontId="8" fillId="3" borderId="29" xfId="0" applyFont="1" applyFill="1" applyBorder="1" applyAlignment="1">
      <alignment horizontal="right"/>
    </xf>
    <xf numFmtId="0" fontId="8" fillId="3" borderId="29" xfId="0" applyFont="1" applyFill="1" applyBorder="1"/>
    <xf numFmtId="3" fontId="8" fillId="3" borderId="29" xfId="0" applyNumberFormat="1" applyFont="1" applyFill="1" applyBorder="1" applyAlignment="1">
      <alignment horizontal="right"/>
    </xf>
    <xf numFmtId="3" fontId="0" fillId="0" borderId="29" xfId="0" applyNumberFormat="1" applyBorder="1"/>
    <xf numFmtId="3" fontId="8" fillId="3" borderId="29" xfId="0" applyNumberFormat="1" applyFont="1" applyFill="1" applyBorder="1"/>
    <xf numFmtId="3" fontId="29" fillId="0" borderId="29" xfId="0" applyNumberFormat="1" applyFont="1" applyBorder="1"/>
    <xf numFmtId="0" fontId="12" fillId="2" borderId="0" xfId="0" applyFont="1" applyFill="1" applyAlignment="1">
      <alignment horizontal="left" vertical="top" wrapText="1"/>
    </xf>
    <xf numFmtId="0" fontId="3" fillId="0" borderId="0" xfId="0" applyFont="1"/>
    <xf numFmtId="0" fontId="13" fillId="2" borderId="22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12" fillId="3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4" fontId="12" fillId="3" borderId="5" xfId="0" applyNumberFormat="1" applyFont="1" applyFill="1" applyBorder="1" applyAlignment="1" applyProtection="1">
      <alignment horizontal="center"/>
      <protection locked="0"/>
    </xf>
    <xf numFmtId="166" fontId="14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3" borderId="5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0" fillId="0" borderId="0" xfId="0"/>
    <xf numFmtId="0" fontId="3" fillId="0" borderId="20" xfId="0" applyFont="1" applyBorder="1"/>
    <xf numFmtId="0" fontId="3" fillId="0" borderId="21" xfId="0" applyFont="1" applyBorder="1"/>
    <xf numFmtId="0" fontId="11" fillId="2" borderId="1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7" fillId="2" borderId="0" xfId="0" applyFont="1" applyFill="1" applyAlignment="1">
      <alignment horizontal="center" vertical="center" wrapText="1"/>
    </xf>
    <xf numFmtId="0" fontId="3" fillId="0" borderId="11" xfId="0" applyFont="1" applyBorder="1"/>
    <xf numFmtId="0" fontId="7" fillId="2" borderId="2" xfId="0" applyFont="1" applyFill="1" applyBorder="1" applyAlignment="1">
      <alignment horizontal="center"/>
    </xf>
    <xf numFmtId="0" fontId="3" fillId="0" borderId="2" xfId="0" applyFont="1" applyBorder="1"/>
    <xf numFmtId="0" fontId="7" fillId="2" borderId="4" xfId="0" applyFont="1" applyFill="1" applyBorder="1" applyAlignment="1">
      <alignment horizontal="center"/>
    </xf>
    <xf numFmtId="0" fontId="3" fillId="0" borderId="10" xfId="0" applyFont="1" applyBorder="1"/>
    <xf numFmtId="0" fontId="1" fillId="2" borderId="4" xfId="0" applyFont="1" applyFill="1" applyBorder="1" applyAlignment="1">
      <alignment horizontal="right" vertical="center"/>
    </xf>
    <xf numFmtId="0" fontId="3" fillId="0" borderId="4" xfId="0" applyFont="1" applyBorder="1"/>
    <xf numFmtId="0" fontId="1" fillId="0" borderId="5" xfId="0" applyFont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3" fontId="5" fillId="2" borderId="0" xfId="0" applyNumberFormat="1" applyFont="1" applyFill="1" applyAlignment="1">
      <alignment horizontal="left"/>
    </xf>
    <xf numFmtId="0" fontId="3" fillId="0" borderId="8" xfId="0" applyFont="1" applyBorder="1"/>
    <xf numFmtId="0" fontId="1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3" fillId="0" borderId="3" xfId="0" applyFont="1" applyBorder="1"/>
    <xf numFmtId="0" fontId="8" fillId="2" borderId="13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5" xfId="0" applyFont="1" applyBorder="1"/>
    <xf numFmtId="0" fontId="8" fillId="2" borderId="1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19" fillId="6" borderId="0" xfId="0" applyFont="1" applyFill="1"/>
  </cellXfs>
  <cellStyles count="1">
    <cellStyle name="Normal" xfId="0" builtinId="0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Mappe%20til%20filudveksling\Sulinal\Kopi%20af%20Tax%20filing%20form%20juni%202024-1.xlsx" TargetMode="External"/><Relationship Id="rId1" Type="http://schemas.openxmlformats.org/officeDocument/2006/relationships/externalLinkPath" Target="/Mappe%20til%20filudveksling/Sulinal/Kopi%20af%20Tax%20filing%20form%20juni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tion on contractor"/>
      <sheetName val="Specification of wages &amp; taxes"/>
      <sheetName val="List of subcontractors"/>
      <sheetName val="CSV-file"/>
      <sheetName val="Kurs"/>
      <sheetName val="Allowance"/>
    </sheetNames>
    <sheetDataSet>
      <sheetData sheetId="0"/>
      <sheetData sheetId="1">
        <row r="2">
          <cell r="E2" t="str">
            <v>May</v>
          </cell>
        </row>
        <row r="3">
          <cell r="C3"/>
        </row>
        <row r="4">
          <cell r="F4">
            <v>2024</v>
          </cell>
        </row>
        <row r="9">
          <cell r="B9"/>
          <cell r="E9"/>
          <cell r="F9"/>
          <cell r="G9"/>
          <cell r="H9"/>
          <cell r="L9" t="str">
            <v>Gross Tax</v>
          </cell>
          <cell r="U9">
            <v>0</v>
          </cell>
          <cell r="AA9">
            <v>0</v>
          </cell>
        </row>
        <row r="10">
          <cell r="B10"/>
          <cell r="E10"/>
          <cell r="F10"/>
          <cell r="G10"/>
          <cell r="H10"/>
          <cell r="L10" t="str">
            <v>Gross Tax</v>
          </cell>
          <cell r="U10">
            <v>0</v>
          </cell>
          <cell r="AA10">
            <v>0</v>
          </cell>
        </row>
        <row r="11">
          <cell r="B11"/>
          <cell r="E11"/>
          <cell r="F11"/>
          <cell r="G11"/>
          <cell r="H11"/>
          <cell r="L11" t="str">
            <v>Gross Tax</v>
          </cell>
          <cell r="U11">
            <v>0</v>
          </cell>
          <cell r="AA11">
            <v>0</v>
          </cell>
        </row>
        <row r="12">
          <cell r="B12"/>
          <cell r="E12"/>
          <cell r="F12"/>
          <cell r="G12"/>
          <cell r="H12"/>
          <cell r="L12" t="str">
            <v>Gross Tax</v>
          </cell>
          <cell r="U12">
            <v>0</v>
          </cell>
          <cell r="AA12">
            <v>0</v>
          </cell>
        </row>
        <row r="13">
          <cell r="B13"/>
          <cell r="E13"/>
          <cell r="F13"/>
          <cell r="G13"/>
          <cell r="H13"/>
          <cell r="L13" t="str">
            <v>Gross Tax</v>
          </cell>
          <cell r="U13">
            <v>0</v>
          </cell>
          <cell r="AA13">
            <v>0</v>
          </cell>
        </row>
        <row r="14">
          <cell r="B14"/>
          <cell r="E14"/>
          <cell r="F14"/>
          <cell r="G14"/>
          <cell r="H14"/>
          <cell r="L14" t="str">
            <v>Gross Tax</v>
          </cell>
          <cell r="U14">
            <v>0</v>
          </cell>
          <cell r="AA14">
            <v>0</v>
          </cell>
        </row>
        <row r="15">
          <cell r="B15"/>
          <cell r="E15"/>
          <cell r="F15"/>
          <cell r="G15"/>
          <cell r="H15"/>
          <cell r="L15" t="str">
            <v>Gross Tax</v>
          </cell>
          <cell r="U15">
            <v>0</v>
          </cell>
          <cell r="AA15">
            <v>0</v>
          </cell>
        </row>
        <row r="16">
          <cell r="B16"/>
          <cell r="E16"/>
          <cell r="F16"/>
          <cell r="G16"/>
          <cell r="H16"/>
          <cell r="L16" t="str">
            <v>Gross Tax</v>
          </cell>
          <cell r="U16">
            <v>0</v>
          </cell>
          <cell r="AA16">
            <v>0</v>
          </cell>
        </row>
        <row r="17">
          <cell r="B17"/>
          <cell r="E17"/>
          <cell r="F17"/>
          <cell r="G17"/>
          <cell r="H17"/>
          <cell r="L17" t="str">
            <v>Gross Tax</v>
          </cell>
          <cell r="U17">
            <v>0</v>
          </cell>
          <cell r="AA17">
            <v>0</v>
          </cell>
        </row>
        <row r="18">
          <cell r="B18"/>
          <cell r="E18"/>
          <cell r="F18"/>
          <cell r="G18"/>
          <cell r="H18"/>
          <cell r="L18" t="str">
            <v>Gross Tax</v>
          </cell>
          <cell r="U18">
            <v>0</v>
          </cell>
          <cell r="AA18">
            <v>0</v>
          </cell>
        </row>
        <row r="19">
          <cell r="B19"/>
          <cell r="E19"/>
          <cell r="F19"/>
          <cell r="G19"/>
          <cell r="H19"/>
          <cell r="L19" t="str">
            <v>Gross Tax</v>
          </cell>
          <cell r="U19">
            <v>0</v>
          </cell>
          <cell r="AA19">
            <v>0</v>
          </cell>
        </row>
        <row r="20">
          <cell r="B20"/>
          <cell r="E20"/>
          <cell r="F20"/>
          <cell r="G20"/>
          <cell r="H20"/>
          <cell r="L20" t="str">
            <v>Gross Tax</v>
          </cell>
          <cell r="U20">
            <v>0</v>
          </cell>
          <cell r="AA20">
            <v>0</v>
          </cell>
        </row>
        <row r="21">
          <cell r="B21"/>
          <cell r="E21"/>
          <cell r="F21"/>
          <cell r="G21"/>
          <cell r="H21"/>
          <cell r="L21" t="str">
            <v>Gross Tax</v>
          </cell>
          <cell r="U21">
            <v>0</v>
          </cell>
          <cell r="AA21">
            <v>0</v>
          </cell>
        </row>
        <row r="22">
          <cell r="B22"/>
          <cell r="E22"/>
          <cell r="F22"/>
          <cell r="G22"/>
          <cell r="H22"/>
          <cell r="L22" t="str">
            <v>Gross Tax</v>
          </cell>
          <cell r="U22">
            <v>0</v>
          </cell>
          <cell r="AA22">
            <v>0</v>
          </cell>
        </row>
        <row r="23">
          <cell r="B23"/>
          <cell r="E23"/>
          <cell r="F23"/>
          <cell r="G23"/>
          <cell r="H23"/>
          <cell r="L23" t="str">
            <v>Gross Tax</v>
          </cell>
          <cell r="U23">
            <v>0</v>
          </cell>
          <cell r="AA23">
            <v>0</v>
          </cell>
        </row>
        <row r="24">
          <cell r="B24"/>
          <cell r="E24"/>
          <cell r="F24"/>
          <cell r="G24"/>
          <cell r="H24"/>
          <cell r="L24" t="str">
            <v>Gross Tax</v>
          </cell>
          <cell r="U24">
            <v>0</v>
          </cell>
          <cell r="AA24">
            <v>0</v>
          </cell>
        </row>
        <row r="25">
          <cell r="B25"/>
          <cell r="E25"/>
          <cell r="F25"/>
          <cell r="G25"/>
          <cell r="H25"/>
          <cell r="L25" t="str">
            <v>Gross Tax</v>
          </cell>
          <cell r="U25">
            <v>0</v>
          </cell>
          <cell r="AA25">
            <v>0</v>
          </cell>
        </row>
        <row r="26">
          <cell r="B26"/>
          <cell r="E26"/>
          <cell r="F26"/>
          <cell r="G26"/>
          <cell r="H26"/>
          <cell r="L26" t="str">
            <v>Gross Tax</v>
          </cell>
          <cell r="U26">
            <v>0</v>
          </cell>
          <cell r="AA26">
            <v>0</v>
          </cell>
        </row>
        <row r="27">
          <cell r="B27"/>
          <cell r="E27"/>
          <cell r="F27"/>
          <cell r="G27"/>
          <cell r="H27"/>
          <cell r="L27" t="str">
            <v>Gross Tax</v>
          </cell>
          <cell r="U27">
            <v>0</v>
          </cell>
          <cell r="AA27">
            <v>0</v>
          </cell>
        </row>
        <row r="28">
          <cell r="B28"/>
          <cell r="E28"/>
          <cell r="F28"/>
          <cell r="G28"/>
          <cell r="H28"/>
          <cell r="L28" t="str">
            <v>Gross Tax</v>
          </cell>
          <cell r="U28">
            <v>0</v>
          </cell>
          <cell r="AA28">
            <v>0</v>
          </cell>
        </row>
        <row r="29">
          <cell r="B29"/>
          <cell r="E29"/>
          <cell r="F29"/>
          <cell r="G29"/>
          <cell r="H29"/>
          <cell r="L29" t="str">
            <v>Gross Tax</v>
          </cell>
          <cell r="U29">
            <v>0</v>
          </cell>
          <cell r="AA29">
            <v>0</v>
          </cell>
        </row>
        <row r="30">
          <cell r="B30"/>
          <cell r="E30"/>
          <cell r="F30"/>
          <cell r="G30"/>
          <cell r="H30"/>
          <cell r="L30" t="str">
            <v>Gross Tax</v>
          </cell>
          <cell r="U30">
            <v>0</v>
          </cell>
          <cell r="AA30">
            <v>0</v>
          </cell>
        </row>
        <row r="31">
          <cell r="B31"/>
          <cell r="E31"/>
          <cell r="F31"/>
          <cell r="G31"/>
          <cell r="H31"/>
          <cell r="L31" t="str">
            <v>Gross Tax</v>
          </cell>
          <cell r="U31">
            <v>0</v>
          </cell>
          <cell r="AA31">
            <v>0</v>
          </cell>
        </row>
        <row r="32">
          <cell r="B32"/>
          <cell r="E32"/>
          <cell r="F32"/>
          <cell r="G32"/>
          <cell r="H32"/>
          <cell r="L32" t="str">
            <v>Gross Tax</v>
          </cell>
          <cell r="U32">
            <v>0</v>
          </cell>
          <cell r="AA32">
            <v>0</v>
          </cell>
        </row>
        <row r="33">
          <cell r="B33"/>
          <cell r="E33"/>
          <cell r="F33"/>
          <cell r="G33"/>
          <cell r="H33"/>
          <cell r="L33" t="str">
            <v>Gross Tax</v>
          </cell>
          <cell r="U33">
            <v>0</v>
          </cell>
          <cell r="AA33">
            <v>0</v>
          </cell>
        </row>
        <row r="34">
          <cell r="B34"/>
          <cell r="E34"/>
          <cell r="F34"/>
          <cell r="G34"/>
          <cell r="H34"/>
          <cell r="L34" t="str">
            <v>Gross Tax</v>
          </cell>
          <cell r="U34">
            <v>0</v>
          </cell>
          <cell r="AA34">
            <v>0</v>
          </cell>
        </row>
        <row r="35">
          <cell r="B35"/>
          <cell r="E35"/>
          <cell r="F35"/>
          <cell r="G35"/>
          <cell r="H35"/>
          <cell r="L35" t="str">
            <v>Gross Tax</v>
          </cell>
          <cell r="U35">
            <v>0</v>
          </cell>
          <cell r="AA35">
            <v>0</v>
          </cell>
        </row>
        <row r="36">
          <cell r="B36"/>
          <cell r="E36"/>
          <cell r="F36"/>
          <cell r="G36"/>
          <cell r="H36"/>
          <cell r="L36" t="str">
            <v>Gross Tax</v>
          </cell>
          <cell r="U36">
            <v>0</v>
          </cell>
          <cell r="AA36">
            <v>0</v>
          </cell>
        </row>
        <row r="37">
          <cell r="B37"/>
          <cell r="E37"/>
          <cell r="F37"/>
          <cell r="G37"/>
          <cell r="H37"/>
          <cell r="L37" t="str">
            <v>Gross Tax</v>
          </cell>
          <cell r="U37">
            <v>0</v>
          </cell>
          <cell r="AA37">
            <v>0</v>
          </cell>
        </row>
        <row r="38">
          <cell r="B38"/>
          <cell r="E38"/>
          <cell r="F38"/>
          <cell r="G38"/>
          <cell r="H38"/>
          <cell r="L38" t="str">
            <v>Gross Tax</v>
          </cell>
          <cell r="U38">
            <v>0</v>
          </cell>
          <cell r="AA38">
            <v>0</v>
          </cell>
        </row>
        <row r="39">
          <cell r="B39"/>
          <cell r="E39"/>
          <cell r="F39"/>
          <cell r="G39"/>
          <cell r="H39"/>
          <cell r="L39" t="str">
            <v>Gross Tax</v>
          </cell>
          <cell r="U39">
            <v>0</v>
          </cell>
          <cell r="AA39">
            <v>0</v>
          </cell>
        </row>
        <row r="40">
          <cell r="B40"/>
          <cell r="E40"/>
          <cell r="F40"/>
          <cell r="G40"/>
          <cell r="H40"/>
          <cell r="L40" t="str">
            <v>Gross Tax</v>
          </cell>
          <cell r="U40">
            <v>0</v>
          </cell>
          <cell r="AA40">
            <v>0</v>
          </cell>
        </row>
        <row r="41">
          <cell r="B41"/>
          <cell r="E41"/>
          <cell r="F41"/>
          <cell r="G41"/>
          <cell r="H41"/>
          <cell r="L41" t="str">
            <v>Gross Tax</v>
          </cell>
          <cell r="U41">
            <v>0</v>
          </cell>
          <cell r="AA41">
            <v>0</v>
          </cell>
        </row>
        <row r="42">
          <cell r="B42"/>
          <cell r="E42"/>
          <cell r="F42"/>
          <cell r="G42"/>
          <cell r="H42"/>
          <cell r="L42" t="str">
            <v>Gross Tax</v>
          </cell>
          <cell r="U42">
            <v>0</v>
          </cell>
          <cell r="AA42">
            <v>0</v>
          </cell>
        </row>
        <row r="43">
          <cell r="B43"/>
          <cell r="E43"/>
          <cell r="F43"/>
          <cell r="G43"/>
          <cell r="H43"/>
          <cell r="L43" t="str">
            <v>Gross Tax</v>
          </cell>
          <cell r="U43">
            <v>0</v>
          </cell>
          <cell r="AA43">
            <v>0</v>
          </cell>
        </row>
        <row r="44">
          <cell r="B44"/>
          <cell r="E44"/>
          <cell r="F44"/>
          <cell r="G44"/>
          <cell r="H44"/>
          <cell r="L44" t="str">
            <v>Gross Tax</v>
          </cell>
          <cell r="U44">
            <v>0</v>
          </cell>
          <cell r="AA44">
            <v>0</v>
          </cell>
        </row>
        <row r="45">
          <cell r="B45"/>
          <cell r="E45"/>
          <cell r="F45"/>
          <cell r="G45"/>
          <cell r="H45"/>
          <cell r="L45" t="str">
            <v>Gross Tax</v>
          </cell>
          <cell r="U45">
            <v>0</v>
          </cell>
          <cell r="AA45">
            <v>0</v>
          </cell>
        </row>
        <row r="46">
          <cell r="B46"/>
          <cell r="E46"/>
          <cell r="F46"/>
          <cell r="G46"/>
          <cell r="H46"/>
          <cell r="L46" t="str">
            <v>Gross Tax</v>
          </cell>
          <cell r="U46">
            <v>0</v>
          </cell>
          <cell r="AA46">
            <v>0</v>
          </cell>
        </row>
        <row r="47">
          <cell r="B47"/>
          <cell r="E47"/>
          <cell r="F47"/>
          <cell r="G47"/>
          <cell r="H47"/>
          <cell r="L47" t="str">
            <v>Gross Tax</v>
          </cell>
          <cell r="U47">
            <v>0</v>
          </cell>
          <cell r="AA47">
            <v>0</v>
          </cell>
        </row>
        <row r="48">
          <cell r="B48"/>
          <cell r="E48"/>
          <cell r="F48"/>
          <cell r="G48"/>
          <cell r="H48"/>
          <cell r="L48" t="str">
            <v>Gross Tax</v>
          </cell>
          <cell r="U48">
            <v>0</v>
          </cell>
          <cell r="AA48">
            <v>0</v>
          </cell>
        </row>
        <row r="49">
          <cell r="B49"/>
          <cell r="E49"/>
          <cell r="F49"/>
          <cell r="G49"/>
          <cell r="H49"/>
          <cell r="L49" t="str">
            <v>Gross Tax</v>
          </cell>
          <cell r="U49">
            <v>0</v>
          </cell>
          <cell r="AA49">
            <v>0</v>
          </cell>
        </row>
        <row r="50">
          <cell r="B50"/>
          <cell r="E50"/>
          <cell r="F50"/>
          <cell r="G50"/>
          <cell r="H50"/>
          <cell r="L50" t="str">
            <v>Gross Tax</v>
          </cell>
          <cell r="U50">
            <v>0</v>
          </cell>
          <cell r="AA50">
            <v>0</v>
          </cell>
        </row>
        <row r="51">
          <cell r="B51"/>
          <cell r="E51"/>
          <cell r="F51"/>
          <cell r="G51"/>
          <cell r="H51"/>
          <cell r="L51" t="str">
            <v>Gross Tax</v>
          </cell>
          <cell r="U51">
            <v>0</v>
          </cell>
          <cell r="AA51">
            <v>0</v>
          </cell>
        </row>
        <row r="52">
          <cell r="B52"/>
          <cell r="E52"/>
          <cell r="F52"/>
          <cell r="G52"/>
          <cell r="H52"/>
          <cell r="L52" t="str">
            <v>Gross Tax</v>
          </cell>
          <cell r="U52">
            <v>0</v>
          </cell>
          <cell r="AA52">
            <v>0</v>
          </cell>
        </row>
        <row r="53">
          <cell r="B53"/>
          <cell r="E53"/>
          <cell r="F53"/>
          <cell r="G53"/>
          <cell r="H53"/>
          <cell r="L53" t="str">
            <v>Gross Tax</v>
          </cell>
          <cell r="U53">
            <v>0</v>
          </cell>
          <cell r="AA53">
            <v>0</v>
          </cell>
        </row>
        <row r="54">
          <cell r="B54"/>
          <cell r="E54"/>
          <cell r="F54"/>
          <cell r="G54"/>
          <cell r="H54"/>
          <cell r="L54" t="str">
            <v>Gross Tax</v>
          </cell>
          <cell r="U54">
            <v>0</v>
          </cell>
          <cell r="AA54">
            <v>0</v>
          </cell>
        </row>
        <row r="55">
          <cell r="B55"/>
          <cell r="E55"/>
          <cell r="F55"/>
          <cell r="G55"/>
          <cell r="H55"/>
          <cell r="L55" t="str">
            <v>Gross Tax</v>
          </cell>
          <cell r="U55">
            <v>0</v>
          </cell>
          <cell r="AA55">
            <v>0</v>
          </cell>
        </row>
        <row r="56">
          <cell r="B56"/>
          <cell r="E56"/>
          <cell r="F56"/>
          <cell r="G56"/>
          <cell r="H56"/>
          <cell r="L56" t="str">
            <v>Gross Tax</v>
          </cell>
          <cell r="U56">
            <v>0</v>
          </cell>
          <cell r="AA56">
            <v>0</v>
          </cell>
        </row>
        <row r="57">
          <cell r="B57"/>
          <cell r="E57"/>
          <cell r="F57"/>
          <cell r="G57"/>
          <cell r="H57"/>
          <cell r="L57" t="str">
            <v>Gross Tax</v>
          </cell>
          <cell r="U57">
            <v>0</v>
          </cell>
          <cell r="AA57">
            <v>0</v>
          </cell>
        </row>
        <row r="58">
          <cell r="B58"/>
          <cell r="E58"/>
          <cell r="F58"/>
          <cell r="G58"/>
          <cell r="H58"/>
          <cell r="L58" t="str">
            <v>Gross Tax</v>
          </cell>
          <cell r="U58">
            <v>0</v>
          </cell>
          <cell r="AA58">
            <v>0</v>
          </cell>
        </row>
        <row r="59">
          <cell r="B59"/>
          <cell r="E59"/>
          <cell r="F59"/>
          <cell r="G59"/>
          <cell r="H59"/>
          <cell r="L59" t="str">
            <v>Gross Tax</v>
          </cell>
          <cell r="U59">
            <v>0</v>
          </cell>
          <cell r="AA59">
            <v>0</v>
          </cell>
        </row>
        <row r="60">
          <cell r="B60"/>
          <cell r="E60"/>
          <cell r="F60"/>
          <cell r="G60"/>
          <cell r="H60"/>
          <cell r="L60" t="str">
            <v>Gross Tax</v>
          </cell>
          <cell r="U60">
            <v>0</v>
          </cell>
          <cell r="AA60">
            <v>0</v>
          </cell>
        </row>
        <row r="61">
          <cell r="B61"/>
          <cell r="E61"/>
          <cell r="F61"/>
          <cell r="G61"/>
          <cell r="H61"/>
          <cell r="L61" t="str">
            <v>Gross Tax</v>
          </cell>
          <cell r="U61">
            <v>0</v>
          </cell>
          <cell r="AA61">
            <v>0</v>
          </cell>
        </row>
        <row r="62">
          <cell r="B62"/>
          <cell r="E62"/>
          <cell r="F62"/>
          <cell r="G62"/>
          <cell r="H62"/>
          <cell r="L62" t="str">
            <v>Gross Tax</v>
          </cell>
          <cell r="U62">
            <v>0</v>
          </cell>
          <cell r="AA62">
            <v>0</v>
          </cell>
        </row>
        <row r="63">
          <cell r="B63"/>
          <cell r="E63"/>
          <cell r="F63"/>
          <cell r="G63"/>
          <cell r="H63"/>
          <cell r="L63" t="str">
            <v>Gross Tax</v>
          </cell>
          <cell r="U63">
            <v>0</v>
          </cell>
          <cell r="AA63">
            <v>0</v>
          </cell>
        </row>
        <row r="64">
          <cell r="B64"/>
          <cell r="E64"/>
          <cell r="F64"/>
          <cell r="G64"/>
          <cell r="H64"/>
          <cell r="L64" t="str">
            <v>Gross Tax</v>
          </cell>
          <cell r="U64">
            <v>0</v>
          </cell>
          <cell r="AA64">
            <v>0</v>
          </cell>
        </row>
        <row r="65">
          <cell r="B65"/>
          <cell r="E65"/>
          <cell r="F65"/>
          <cell r="G65"/>
          <cell r="H65"/>
          <cell r="L65" t="str">
            <v>Gross Tax</v>
          </cell>
          <cell r="U65">
            <v>0</v>
          </cell>
          <cell r="AA65">
            <v>0</v>
          </cell>
        </row>
        <row r="66">
          <cell r="B66"/>
          <cell r="E66"/>
          <cell r="F66"/>
          <cell r="G66"/>
          <cell r="H66"/>
          <cell r="L66" t="str">
            <v>Gross Tax</v>
          </cell>
          <cell r="U66">
            <v>0</v>
          </cell>
          <cell r="AA66">
            <v>0</v>
          </cell>
        </row>
        <row r="67">
          <cell r="B67"/>
          <cell r="E67"/>
          <cell r="F67"/>
          <cell r="G67"/>
          <cell r="H67"/>
          <cell r="L67" t="str">
            <v>Gross Tax</v>
          </cell>
          <cell r="U67">
            <v>0</v>
          </cell>
          <cell r="AA67">
            <v>0</v>
          </cell>
        </row>
        <row r="68">
          <cell r="B68"/>
          <cell r="E68"/>
          <cell r="F68"/>
          <cell r="G68"/>
          <cell r="H68"/>
          <cell r="L68" t="str">
            <v>Gross Tax</v>
          </cell>
          <cell r="U68">
            <v>0</v>
          </cell>
          <cell r="AA68">
            <v>0</v>
          </cell>
        </row>
        <row r="69">
          <cell r="B69"/>
          <cell r="E69"/>
          <cell r="F69"/>
          <cell r="G69"/>
          <cell r="H69"/>
          <cell r="L69" t="str">
            <v>Gross Tax</v>
          </cell>
          <cell r="U69">
            <v>0</v>
          </cell>
          <cell r="AA69">
            <v>0</v>
          </cell>
        </row>
        <row r="70">
          <cell r="B70"/>
          <cell r="E70"/>
          <cell r="F70"/>
          <cell r="G70"/>
          <cell r="H70"/>
          <cell r="L70" t="str">
            <v>Gross Tax</v>
          </cell>
          <cell r="U70">
            <v>0</v>
          </cell>
          <cell r="AA70">
            <v>0</v>
          </cell>
        </row>
        <row r="71">
          <cell r="B71"/>
          <cell r="E71"/>
          <cell r="F71"/>
          <cell r="G71"/>
          <cell r="H71"/>
          <cell r="L71" t="str">
            <v>Gross Tax</v>
          </cell>
          <cell r="U71">
            <v>0</v>
          </cell>
          <cell r="AA71">
            <v>0</v>
          </cell>
        </row>
        <row r="72">
          <cell r="B72"/>
          <cell r="E72"/>
          <cell r="F72"/>
          <cell r="G72"/>
          <cell r="H72"/>
          <cell r="L72" t="str">
            <v>Gross Tax</v>
          </cell>
          <cell r="U72">
            <v>0</v>
          </cell>
          <cell r="AA72">
            <v>0</v>
          </cell>
        </row>
        <row r="73">
          <cell r="B73"/>
          <cell r="E73"/>
          <cell r="F73"/>
          <cell r="G73"/>
          <cell r="H73"/>
          <cell r="L73" t="str">
            <v>Gross Tax</v>
          </cell>
          <cell r="U73">
            <v>0</v>
          </cell>
          <cell r="AA73">
            <v>0</v>
          </cell>
        </row>
        <row r="74">
          <cell r="B74"/>
          <cell r="E74"/>
          <cell r="F74"/>
          <cell r="G74"/>
          <cell r="H74"/>
          <cell r="L74" t="str">
            <v>Gross Tax</v>
          </cell>
          <cell r="U74">
            <v>0</v>
          </cell>
          <cell r="AA74">
            <v>0</v>
          </cell>
        </row>
        <row r="75">
          <cell r="B75"/>
          <cell r="E75"/>
          <cell r="F75"/>
          <cell r="G75"/>
          <cell r="H75"/>
          <cell r="L75" t="str">
            <v>Gross Tax</v>
          </cell>
          <cell r="U75">
            <v>0</v>
          </cell>
          <cell r="AA75">
            <v>0</v>
          </cell>
        </row>
        <row r="76">
          <cell r="B76"/>
          <cell r="E76"/>
          <cell r="F76"/>
          <cell r="G76"/>
          <cell r="H76"/>
          <cell r="L76" t="str">
            <v>Gross Tax</v>
          </cell>
          <cell r="U76">
            <v>0</v>
          </cell>
          <cell r="AA76">
            <v>0</v>
          </cell>
        </row>
        <row r="77">
          <cell r="B77"/>
          <cell r="E77"/>
          <cell r="F77"/>
          <cell r="G77"/>
          <cell r="H77"/>
          <cell r="L77" t="str">
            <v>Gross Tax</v>
          </cell>
          <cell r="U77">
            <v>0</v>
          </cell>
          <cell r="AA77">
            <v>0</v>
          </cell>
        </row>
        <row r="78">
          <cell r="B78"/>
          <cell r="E78"/>
          <cell r="F78"/>
          <cell r="G78"/>
          <cell r="H78"/>
          <cell r="L78" t="str">
            <v>Gross Tax</v>
          </cell>
          <cell r="U78">
            <v>0</v>
          </cell>
          <cell r="AA78">
            <v>0</v>
          </cell>
        </row>
        <row r="79">
          <cell r="B79"/>
          <cell r="E79"/>
          <cell r="F79"/>
          <cell r="G79"/>
          <cell r="H79"/>
          <cell r="L79" t="str">
            <v>Gross Tax</v>
          </cell>
          <cell r="U79">
            <v>0</v>
          </cell>
          <cell r="AA79">
            <v>0</v>
          </cell>
        </row>
        <row r="80">
          <cell r="B80"/>
          <cell r="E80"/>
          <cell r="F80"/>
          <cell r="G80"/>
          <cell r="H80"/>
          <cell r="L80" t="str">
            <v>Gross Tax</v>
          </cell>
          <cell r="U80">
            <v>0</v>
          </cell>
          <cell r="AA80">
            <v>0</v>
          </cell>
        </row>
        <row r="81">
          <cell r="B81"/>
          <cell r="E81"/>
          <cell r="F81"/>
          <cell r="G81"/>
          <cell r="H81"/>
          <cell r="L81" t="str">
            <v>Gross Tax</v>
          </cell>
          <cell r="U81">
            <v>0</v>
          </cell>
          <cell r="AA81">
            <v>0</v>
          </cell>
        </row>
        <row r="82">
          <cell r="B82"/>
          <cell r="E82"/>
          <cell r="F82"/>
          <cell r="G82"/>
          <cell r="H82"/>
          <cell r="L82" t="str">
            <v>Gross Tax</v>
          </cell>
          <cell r="U82">
            <v>0</v>
          </cell>
          <cell r="AA82">
            <v>0</v>
          </cell>
        </row>
        <row r="83">
          <cell r="B83"/>
          <cell r="E83"/>
          <cell r="F83"/>
          <cell r="G83"/>
          <cell r="H83"/>
          <cell r="L83" t="str">
            <v>Gross Tax</v>
          </cell>
          <cell r="U83">
            <v>0</v>
          </cell>
          <cell r="AA83">
            <v>0</v>
          </cell>
        </row>
        <row r="84">
          <cell r="B84"/>
          <cell r="E84"/>
          <cell r="F84"/>
          <cell r="G84"/>
          <cell r="H84"/>
          <cell r="L84" t="str">
            <v>Gross Tax</v>
          </cell>
          <cell r="U84">
            <v>0</v>
          </cell>
          <cell r="AA84">
            <v>0</v>
          </cell>
        </row>
        <row r="85">
          <cell r="B85"/>
          <cell r="E85"/>
          <cell r="F85"/>
          <cell r="G85"/>
          <cell r="H85"/>
          <cell r="L85" t="str">
            <v>Gross Tax</v>
          </cell>
          <cell r="U85">
            <v>0</v>
          </cell>
          <cell r="AA85">
            <v>0</v>
          </cell>
        </row>
        <row r="86">
          <cell r="B86"/>
          <cell r="E86"/>
          <cell r="F86"/>
          <cell r="G86"/>
          <cell r="H86"/>
          <cell r="L86" t="str">
            <v>Gross Tax</v>
          </cell>
          <cell r="U86">
            <v>0</v>
          </cell>
          <cell r="AA86">
            <v>0</v>
          </cell>
        </row>
        <row r="87">
          <cell r="B87"/>
          <cell r="E87"/>
          <cell r="F87"/>
          <cell r="G87"/>
          <cell r="H87"/>
          <cell r="L87" t="str">
            <v>Gross Tax</v>
          </cell>
          <cell r="U87">
            <v>0</v>
          </cell>
          <cell r="AA87">
            <v>0</v>
          </cell>
        </row>
        <row r="88">
          <cell r="B88"/>
          <cell r="E88"/>
          <cell r="F88"/>
          <cell r="G88"/>
          <cell r="H88"/>
          <cell r="L88" t="str">
            <v>Gross Tax</v>
          </cell>
          <cell r="U88">
            <v>0</v>
          </cell>
          <cell r="AA88">
            <v>0</v>
          </cell>
        </row>
        <row r="89">
          <cell r="B89"/>
          <cell r="E89"/>
          <cell r="F89"/>
          <cell r="G89"/>
          <cell r="H89"/>
          <cell r="L89" t="str">
            <v>Gross Tax</v>
          </cell>
          <cell r="U89">
            <v>0</v>
          </cell>
          <cell r="AA89">
            <v>0</v>
          </cell>
        </row>
        <row r="90">
          <cell r="B90"/>
          <cell r="E90"/>
          <cell r="F90"/>
          <cell r="G90"/>
          <cell r="H90"/>
          <cell r="L90" t="str">
            <v>Gross Tax</v>
          </cell>
          <cell r="U90">
            <v>0</v>
          </cell>
          <cell r="AA90">
            <v>0</v>
          </cell>
        </row>
        <row r="91">
          <cell r="B91"/>
          <cell r="E91"/>
          <cell r="F91"/>
          <cell r="G91"/>
          <cell r="H91"/>
          <cell r="L91" t="str">
            <v>Gross Tax</v>
          </cell>
          <cell r="U91">
            <v>0</v>
          </cell>
          <cell r="AA91">
            <v>0</v>
          </cell>
        </row>
        <row r="92">
          <cell r="B92"/>
          <cell r="E92"/>
          <cell r="F92"/>
          <cell r="G92"/>
          <cell r="H92"/>
          <cell r="L92" t="str">
            <v>Gross Tax</v>
          </cell>
          <cell r="U92">
            <v>0</v>
          </cell>
          <cell r="AA92">
            <v>0</v>
          </cell>
        </row>
        <row r="93">
          <cell r="B93"/>
          <cell r="E93"/>
          <cell r="F93"/>
          <cell r="G93"/>
          <cell r="H93"/>
          <cell r="L93" t="str">
            <v>Gross Tax</v>
          </cell>
          <cell r="U93">
            <v>0</v>
          </cell>
          <cell r="AA93">
            <v>0</v>
          </cell>
        </row>
        <row r="94">
          <cell r="B94"/>
          <cell r="E94"/>
          <cell r="F94"/>
          <cell r="G94"/>
          <cell r="H94"/>
          <cell r="L94" t="str">
            <v>Gross Tax</v>
          </cell>
          <cell r="U94">
            <v>0</v>
          </cell>
          <cell r="AA94">
            <v>0</v>
          </cell>
        </row>
        <row r="95">
          <cell r="B95"/>
          <cell r="E95"/>
          <cell r="F95"/>
          <cell r="G95"/>
          <cell r="H95"/>
          <cell r="L95" t="str">
            <v>Gross Tax</v>
          </cell>
          <cell r="U95">
            <v>0</v>
          </cell>
          <cell r="AA95">
            <v>0</v>
          </cell>
        </row>
        <row r="96">
          <cell r="B96"/>
          <cell r="E96"/>
          <cell r="F96"/>
          <cell r="G96"/>
          <cell r="H96"/>
          <cell r="L96" t="str">
            <v>Gross Tax</v>
          </cell>
          <cell r="U96">
            <v>0</v>
          </cell>
          <cell r="AA96">
            <v>0</v>
          </cell>
        </row>
        <row r="97">
          <cell r="B97"/>
          <cell r="E97"/>
          <cell r="F97"/>
          <cell r="G97"/>
          <cell r="H97"/>
          <cell r="L97" t="str">
            <v>Gross Tax</v>
          </cell>
          <cell r="U97">
            <v>0</v>
          </cell>
          <cell r="AA97">
            <v>0</v>
          </cell>
        </row>
        <row r="98">
          <cell r="B98"/>
          <cell r="E98"/>
          <cell r="F98"/>
          <cell r="G98"/>
          <cell r="H98"/>
          <cell r="L98" t="str">
            <v>Gross Tax</v>
          </cell>
          <cell r="U98">
            <v>0</v>
          </cell>
          <cell r="AA98">
            <v>0</v>
          </cell>
        </row>
        <row r="99">
          <cell r="B99"/>
          <cell r="E99"/>
          <cell r="F99"/>
          <cell r="G99"/>
          <cell r="H99"/>
          <cell r="L99" t="str">
            <v>Gross Tax</v>
          </cell>
          <cell r="U99">
            <v>0</v>
          </cell>
          <cell r="AA99">
            <v>0</v>
          </cell>
        </row>
        <row r="100">
          <cell r="B100"/>
          <cell r="E100"/>
          <cell r="F100"/>
          <cell r="G100"/>
          <cell r="H100"/>
          <cell r="L100" t="str">
            <v>Gross Tax</v>
          </cell>
          <cell r="U100">
            <v>0</v>
          </cell>
          <cell r="AA100">
            <v>0</v>
          </cell>
        </row>
        <row r="101">
          <cell r="B101"/>
          <cell r="E101"/>
          <cell r="F101"/>
          <cell r="G101"/>
          <cell r="H101"/>
          <cell r="L101" t="str">
            <v>Gross Tax</v>
          </cell>
          <cell r="U101">
            <v>0</v>
          </cell>
          <cell r="AA101">
            <v>0</v>
          </cell>
        </row>
        <row r="102">
          <cell r="B102"/>
          <cell r="E102"/>
          <cell r="F102"/>
          <cell r="G102"/>
          <cell r="H102"/>
          <cell r="L102" t="str">
            <v>Gross Tax</v>
          </cell>
          <cell r="U102">
            <v>0</v>
          </cell>
          <cell r="AA102">
            <v>0</v>
          </cell>
        </row>
        <row r="103">
          <cell r="B103"/>
          <cell r="E103"/>
          <cell r="F103"/>
          <cell r="G103"/>
          <cell r="H103"/>
          <cell r="L103" t="str">
            <v>Gross Tax</v>
          </cell>
          <cell r="U103">
            <v>0</v>
          </cell>
          <cell r="AA103">
            <v>0</v>
          </cell>
        </row>
        <row r="104">
          <cell r="B104"/>
          <cell r="E104"/>
          <cell r="F104"/>
          <cell r="G104"/>
          <cell r="H104"/>
          <cell r="L104" t="str">
            <v>Gross Tax</v>
          </cell>
          <cell r="U104">
            <v>0</v>
          </cell>
          <cell r="AA104">
            <v>0</v>
          </cell>
        </row>
        <row r="105">
          <cell r="B105"/>
          <cell r="E105"/>
          <cell r="F105"/>
          <cell r="G105"/>
          <cell r="H105"/>
          <cell r="L105" t="str">
            <v>Gross Tax</v>
          </cell>
          <cell r="U105">
            <v>0</v>
          </cell>
          <cell r="AA105">
            <v>0</v>
          </cell>
        </row>
        <row r="106">
          <cell r="B106"/>
          <cell r="E106"/>
          <cell r="F106"/>
          <cell r="G106"/>
          <cell r="H106"/>
          <cell r="L106" t="str">
            <v>Gross Tax</v>
          </cell>
          <cell r="U106">
            <v>0</v>
          </cell>
          <cell r="AA106">
            <v>0</v>
          </cell>
        </row>
        <row r="107">
          <cell r="B107"/>
          <cell r="E107"/>
          <cell r="F107"/>
          <cell r="G107"/>
          <cell r="H107"/>
          <cell r="L107" t="str">
            <v>Gross Tax</v>
          </cell>
          <cell r="U107">
            <v>0</v>
          </cell>
          <cell r="AA107">
            <v>0</v>
          </cell>
        </row>
        <row r="108">
          <cell r="B108"/>
          <cell r="E108"/>
          <cell r="F108"/>
          <cell r="G108"/>
          <cell r="H108"/>
          <cell r="L108" t="str">
            <v>Gross Tax</v>
          </cell>
          <cell r="U108">
            <v>0</v>
          </cell>
          <cell r="AA108">
            <v>0</v>
          </cell>
        </row>
        <row r="109">
          <cell r="B109"/>
          <cell r="E109"/>
          <cell r="F109"/>
          <cell r="G109"/>
          <cell r="H109"/>
          <cell r="L109" t="str">
            <v>Gross Tax</v>
          </cell>
          <cell r="U109">
            <v>0</v>
          </cell>
          <cell r="AA109">
            <v>0</v>
          </cell>
        </row>
        <row r="110">
          <cell r="B110"/>
          <cell r="E110"/>
          <cell r="F110"/>
          <cell r="G110"/>
          <cell r="H110"/>
          <cell r="L110" t="str">
            <v>Gross Tax</v>
          </cell>
          <cell r="U110">
            <v>0</v>
          </cell>
          <cell r="AA110">
            <v>0</v>
          </cell>
        </row>
        <row r="111">
          <cell r="B111"/>
          <cell r="E111"/>
          <cell r="F111"/>
          <cell r="G111"/>
          <cell r="H111"/>
          <cell r="L111" t="str">
            <v>Gross Tax</v>
          </cell>
          <cell r="U111">
            <v>0</v>
          </cell>
          <cell r="AA111">
            <v>0</v>
          </cell>
        </row>
        <row r="112">
          <cell r="B112"/>
          <cell r="E112"/>
          <cell r="F112"/>
          <cell r="G112"/>
          <cell r="H112"/>
          <cell r="L112" t="str">
            <v>Gross Tax</v>
          </cell>
          <cell r="U112">
            <v>0</v>
          </cell>
          <cell r="AA112">
            <v>0</v>
          </cell>
        </row>
        <row r="113">
          <cell r="B113"/>
          <cell r="E113"/>
          <cell r="F113"/>
          <cell r="G113"/>
          <cell r="H113"/>
          <cell r="L113" t="str">
            <v>Gross Tax</v>
          </cell>
          <cell r="U113">
            <v>0</v>
          </cell>
          <cell r="AA113">
            <v>0</v>
          </cell>
        </row>
        <row r="114">
          <cell r="B114"/>
          <cell r="E114"/>
          <cell r="F114"/>
          <cell r="G114"/>
          <cell r="H114"/>
          <cell r="L114" t="str">
            <v>Gross Tax</v>
          </cell>
          <cell r="U114">
            <v>0</v>
          </cell>
          <cell r="AA114">
            <v>0</v>
          </cell>
        </row>
        <row r="115">
          <cell r="B115"/>
          <cell r="E115"/>
          <cell r="F115"/>
          <cell r="G115"/>
          <cell r="H115"/>
          <cell r="L115" t="str">
            <v>Gross Tax</v>
          </cell>
          <cell r="U115">
            <v>0</v>
          </cell>
          <cell r="AA115">
            <v>0</v>
          </cell>
        </row>
        <row r="116">
          <cell r="B116"/>
          <cell r="E116"/>
          <cell r="F116"/>
          <cell r="G116"/>
          <cell r="H116"/>
          <cell r="L116" t="str">
            <v>Gross Tax</v>
          </cell>
          <cell r="U116">
            <v>0</v>
          </cell>
          <cell r="AA116">
            <v>0</v>
          </cell>
        </row>
        <row r="117">
          <cell r="B117"/>
          <cell r="E117"/>
          <cell r="F117"/>
          <cell r="G117"/>
          <cell r="H117"/>
          <cell r="L117" t="str">
            <v>Gross Tax</v>
          </cell>
          <cell r="U117">
            <v>0</v>
          </cell>
          <cell r="AA117">
            <v>0</v>
          </cell>
        </row>
        <row r="118">
          <cell r="B118"/>
          <cell r="E118"/>
          <cell r="F118"/>
          <cell r="G118"/>
          <cell r="H118"/>
          <cell r="L118" t="str">
            <v>Gross Tax</v>
          </cell>
          <cell r="U118">
            <v>0</v>
          </cell>
          <cell r="AA118">
            <v>0</v>
          </cell>
        </row>
        <row r="119">
          <cell r="B119"/>
          <cell r="E119"/>
          <cell r="F119"/>
          <cell r="G119"/>
          <cell r="H119"/>
          <cell r="L119" t="str">
            <v>Gross Tax</v>
          </cell>
          <cell r="U119">
            <v>0</v>
          </cell>
          <cell r="AA119">
            <v>0</v>
          </cell>
        </row>
        <row r="120">
          <cell r="B120"/>
          <cell r="E120"/>
          <cell r="F120"/>
          <cell r="G120"/>
          <cell r="H120"/>
          <cell r="L120" t="str">
            <v>Gross Tax</v>
          </cell>
          <cell r="U120">
            <v>0</v>
          </cell>
          <cell r="AA120">
            <v>0</v>
          </cell>
        </row>
        <row r="121">
          <cell r="B121"/>
          <cell r="E121"/>
          <cell r="F121"/>
          <cell r="G121"/>
          <cell r="H121"/>
          <cell r="L121" t="str">
            <v>Gross Tax</v>
          </cell>
          <cell r="U121">
            <v>0</v>
          </cell>
          <cell r="AA121">
            <v>0</v>
          </cell>
        </row>
        <row r="122">
          <cell r="B122"/>
          <cell r="E122"/>
          <cell r="F122"/>
          <cell r="G122"/>
          <cell r="H122"/>
          <cell r="L122" t="str">
            <v>Gross Tax</v>
          </cell>
          <cell r="U122">
            <v>0</v>
          </cell>
          <cell r="AA122">
            <v>0</v>
          </cell>
        </row>
        <row r="123">
          <cell r="B123"/>
          <cell r="E123"/>
          <cell r="F123"/>
          <cell r="G123"/>
          <cell r="H123"/>
          <cell r="L123" t="str">
            <v>Gross Tax</v>
          </cell>
          <cell r="U123">
            <v>0</v>
          </cell>
          <cell r="AA123">
            <v>0</v>
          </cell>
        </row>
        <row r="124">
          <cell r="B124"/>
          <cell r="E124"/>
          <cell r="F124"/>
          <cell r="G124"/>
          <cell r="H124"/>
          <cell r="L124" t="str">
            <v>Gross Tax</v>
          </cell>
          <cell r="U124">
            <v>0</v>
          </cell>
          <cell r="AA124">
            <v>0</v>
          </cell>
        </row>
        <row r="125">
          <cell r="B125"/>
          <cell r="E125"/>
          <cell r="F125"/>
          <cell r="G125"/>
          <cell r="H125"/>
          <cell r="L125" t="str">
            <v>Gross Tax</v>
          </cell>
          <cell r="U125">
            <v>0</v>
          </cell>
          <cell r="AA125">
            <v>0</v>
          </cell>
        </row>
        <row r="126">
          <cell r="B126"/>
          <cell r="E126"/>
          <cell r="F126"/>
          <cell r="G126"/>
          <cell r="H126"/>
          <cell r="L126" t="str">
            <v>Gross Tax</v>
          </cell>
          <cell r="U126">
            <v>0</v>
          </cell>
          <cell r="AA126">
            <v>0</v>
          </cell>
        </row>
        <row r="127">
          <cell r="B127"/>
          <cell r="E127"/>
          <cell r="F127"/>
          <cell r="G127"/>
          <cell r="H127"/>
          <cell r="L127" t="str">
            <v>Gross Tax</v>
          </cell>
          <cell r="U127">
            <v>0</v>
          </cell>
          <cell r="AA127">
            <v>0</v>
          </cell>
        </row>
        <row r="128">
          <cell r="B128"/>
          <cell r="E128"/>
          <cell r="F128"/>
          <cell r="G128"/>
          <cell r="H128"/>
          <cell r="L128" t="str">
            <v>Gross Tax</v>
          </cell>
          <cell r="U128">
            <v>0</v>
          </cell>
          <cell r="AA128">
            <v>0</v>
          </cell>
        </row>
        <row r="129">
          <cell r="B129"/>
          <cell r="E129"/>
          <cell r="F129"/>
          <cell r="G129"/>
          <cell r="H129"/>
          <cell r="L129" t="str">
            <v>Gross Tax</v>
          </cell>
          <cell r="U129">
            <v>0</v>
          </cell>
          <cell r="AA129">
            <v>0</v>
          </cell>
        </row>
        <row r="130">
          <cell r="B130"/>
          <cell r="E130"/>
          <cell r="F130"/>
          <cell r="G130"/>
          <cell r="H130"/>
          <cell r="L130" t="str">
            <v>Gross Tax</v>
          </cell>
          <cell r="U130">
            <v>0</v>
          </cell>
          <cell r="AA130">
            <v>0</v>
          </cell>
        </row>
        <row r="131">
          <cell r="B131"/>
          <cell r="E131"/>
          <cell r="F131"/>
          <cell r="G131"/>
          <cell r="H131"/>
          <cell r="L131" t="str">
            <v>Gross Tax</v>
          </cell>
          <cell r="U131">
            <v>0</v>
          </cell>
          <cell r="AA131">
            <v>0</v>
          </cell>
        </row>
        <row r="132">
          <cell r="B132"/>
          <cell r="E132"/>
          <cell r="F132"/>
          <cell r="G132"/>
          <cell r="H132"/>
          <cell r="L132" t="str">
            <v>Gross Tax</v>
          </cell>
          <cell r="U132">
            <v>0</v>
          </cell>
          <cell r="AA132">
            <v>0</v>
          </cell>
        </row>
        <row r="133">
          <cell r="B133"/>
          <cell r="E133"/>
          <cell r="F133"/>
          <cell r="G133"/>
          <cell r="H133"/>
          <cell r="L133" t="str">
            <v>Gross Tax</v>
          </cell>
          <cell r="U133">
            <v>0</v>
          </cell>
          <cell r="AA133">
            <v>0</v>
          </cell>
        </row>
        <row r="134">
          <cell r="B134"/>
          <cell r="E134"/>
          <cell r="F134"/>
          <cell r="G134"/>
          <cell r="H134"/>
          <cell r="L134" t="str">
            <v>Gross Tax</v>
          </cell>
          <cell r="U134">
            <v>0</v>
          </cell>
          <cell r="AA134">
            <v>0</v>
          </cell>
        </row>
        <row r="135">
          <cell r="B135"/>
          <cell r="E135"/>
          <cell r="F135"/>
          <cell r="G135"/>
          <cell r="H135"/>
          <cell r="L135" t="str">
            <v>Gross Tax</v>
          </cell>
          <cell r="U135">
            <v>0</v>
          </cell>
          <cell r="AA135">
            <v>0</v>
          </cell>
        </row>
        <row r="136">
          <cell r="B136"/>
          <cell r="E136"/>
          <cell r="F136"/>
          <cell r="G136"/>
          <cell r="H136"/>
          <cell r="L136" t="str">
            <v>Gross Tax</v>
          </cell>
          <cell r="U136">
            <v>0</v>
          </cell>
          <cell r="AA136">
            <v>0</v>
          </cell>
        </row>
        <row r="137">
          <cell r="B137"/>
          <cell r="E137"/>
          <cell r="F137"/>
          <cell r="G137"/>
          <cell r="H137"/>
          <cell r="L137" t="str">
            <v>Gross Tax</v>
          </cell>
          <cell r="U137">
            <v>0</v>
          </cell>
          <cell r="AA137">
            <v>0</v>
          </cell>
        </row>
        <row r="138">
          <cell r="B138"/>
          <cell r="E138"/>
          <cell r="F138"/>
          <cell r="G138"/>
          <cell r="H138"/>
          <cell r="L138" t="str">
            <v>Gross Tax</v>
          </cell>
          <cell r="U138">
            <v>0</v>
          </cell>
          <cell r="AA138">
            <v>0</v>
          </cell>
        </row>
        <row r="139">
          <cell r="B139"/>
          <cell r="E139"/>
          <cell r="F139"/>
          <cell r="G139"/>
          <cell r="H139"/>
          <cell r="L139" t="str">
            <v>Gross Tax</v>
          </cell>
          <cell r="U139">
            <v>0</v>
          </cell>
          <cell r="AA139">
            <v>0</v>
          </cell>
        </row>
        <row r="140">
          <cell r="B140"/>
          <cell r="E140"/>
          <cell r="F140"/>
          <cell r="G140"/>
          <cell r="H140"/>
          <cell r="L140" t="str">
            <v>Gross Tax</v>
          </cell>
          <cell r="U140">
            <v>0</v>
          </cell>
          <cell r="AA140">
            <v>0</v>
          </cell>
        </row>
        <row r="141">
          <cell r="B141"/>
          <cell r="E141"/>
          <cell r="F141"/>
          <cell r="G141"/>
          <cell r="H141"/>
          <cell r="L141" t="str">
            <v>Gross Tax</v>
          </cell>
          <cell r="U141">
            <v>0</v>
          </cell>
          <cell r="AA141">
            <v>0</v>
          </cell>
        </row>
        <row r="142">
          <cell r="B142"/>
          <cell r="E142"/>
          <cell r="F142"/>
          <cell r="G142"/>
          <cell r="H142"/>
          <cell r="L142" t="str">
            <v>Gross Tax</v>
          </cell>
          <cell r="U142">
            <v>0</v>
          </cell>
          <cell r="AA142">
            <v>0</v>
          </cell>
        </row>
        <row r="143">
          <cell r="B143"/>
          <cell r="E143"/>
          <cell r="F143"/>
          <cell r="G143"/>
          <cell r="H143"/>
          <cell r="L143" t="str">
            <v>Gross Tax</v>
          </cell>
          <cell r="U143">
            <v>0</v>
          </cell>
          <cell r="AA143">
            <v>0</v>
          </cell>
        </row>
        <row r="144">
          <cell r="B144"/>
          <cell r="E144"/>
          <cell r="F144"/>
          <cell r="G144"/>
          <cell r="H144"/>
          <cell r="L144" t="str">
            <v>Gross Tax</v>
          </cell>
          <cell r="U144">
            <v>0</v>
          </cell>
          <cell r="AA144">
            <v>0</v>
          </cell>
        </row>
        <row r="145">
          <cell r="B145"/>
          <cell r="E145"/>
          <cell r="F145"/>
          <cell r="G145"/>
          <cell r="H145"/>
          <cell r="L145" t="str">
            <v>Gross Tax</v>
          </cell>
          <cell r="U145">
            <v>0</v>
          </cell>
          <cell r="AA145">
            <v>0</v>
          </cell>
        </row>
        <row r="146">
          <cell r="B146"/>
          <cell r="E146"/>
          <cell r="F146"/>
          <cell r="G146"/>
          <cell r="H146"/>
          <cell r="L146" t="str">
            <v>Gross Tax</v>
          </cell>
          <cell r="U146">
            <v>0</v>
          </cell>
          <cell r="AA146">
            <v>0</v>
          </cell>
        </row>
        <row r="147">
          <cell r="B147"/>
          <cell r="E147"/>
          <cell r="F147"/>
          <cell r="G147"/>
          <cell r="H147"/>
          <cell r="L147" t="str">
            <v>Gross Tax</v>
          </cell>
          <cell r="U147">
            <v>0</v>
          </cell>
          <cell r="AA147">
            <v>0</v>
          </cell>
        </row>
        <row r="148">
          <cell r="B148"/>
          <cell r="E148"/>
          <cell r="F148"/>
          <cell r="G148"/>
          <cell r="H148"/>
          <cell r="L148" t="str">
            <v>Gross Tax</v>
          </cell>
          <cell r="U148">
            <v>0</v>
          </cell>
          <cell r="AA148">
            <v>0</v>
          </cell>
        </row>
        <row r="149">
          <cell r="B149"/>
          <cell r="E149"/>
          <cell r="F149"/>
          <cell r="G149"/>
          <cell r="H149"/>
          <cell r="L149" t="str">
            <v>Gross Tax</v>
          </cell>
          <cell r="U149">
            <v>0</v>
          </cell>
          <cell r="AA149">
            <v>0</v>
          </cell>
        </row>
        <row r="150">
          <cell r="B150"/>
          <cell r="E150"/>
          <cell r="F150"/>
          <cell r="G150"/>
          <cell r="H150"/>
          <cell r="L150" t="str">
            <v>Gross Tax</v>
          </cell>
          <cell r="U150">
            <v>0</v>
          </cell>
          <cell r="AA150">
            <v>0</v>
          </cell>
        </row>
        <row r="151">
          <cell r="B151"/>
          <cell r="E151"/>
          <cell r="F151"/>
          <cell r="G151"/>
          <cell r="H151"/>
          <cell r="L151" t="str">
            <v>Gross Tax</v>
          </cell>
          <cell r="U151">
            <v>0</v>
          </cell>
          <cell r="AA151">
            <v>0</v>
          </cell>
        </row>
        <row r="152">
          <cell r="B152"/>
          <cell r="E152"/>
          <cell r="F152"/>
          <cell r="G152"/>
          <cell r="H152"/>
          <cell r="L152" t="str">
            <v>Gross Tax</v>
          </cell>
          <cell r="U152">
            <v>0</v>
          </cell>
          <cell r="AA152">
            <v>0</v>
          </cell>
        </row>
        <row r="153">
          <cell r="B153"/>
          <cell r="E153"/>
          <cell r="F153"/>
          <cell r="G153"/>
          <cell r="H153"/>
          <cell r="L153" t="str">
            <v>Gross Tax</v>
          </cell>
          <cell r="U153">
            <v>0</v>
          </cell>
          <cell r="AA153">
            <v>0</v>
          </cell>
        </row>
        <row r="154">
          <cell r="B154"/>
          <cell r="E154"/>
          <cell r="F154"/>
          <cell r="G154"/>
          <cell r="H154"/>
          <cell r="L154" t="str">
            <v>Gross Tax</v>
          </cell>
          <cell r="U154">
            <v>0</v>
          </cell>
          <cell r="AA154">
            <v>0</v>
          </cell>
        </row>
        <row r="155">
          <cell r="B155"/>
          <cell r="E155"/>
          <cell r="F155"/>
          <cell r="G155"/>
          <cell r="H155"/>
          <cell r="L155" t="str">
            <v>Gross Tax</v>
          </cell>
          <cell r="U155">
            <v>0</v>
          </cell>
          <cell r="AA155">
            <v>0</v>
          </cell>
        </row>
        <row r="156">
          <cell r="B156"/>
          <cell r="E156"/>
          <cell r="F156"/>
          <cell r="G156"/>
          <cell r="H156"/>
          <cell r="L156" t="str">
            <v>Gross Tax</v>
          </cell>
          <cell r="U156">
            <v>0</v>
          </cell>
          <cell r="AA156">
            <v>0</v>
          </cell>
        </row>
        <row r="157">
          <cell r="B157"/>
          <cell r="E157"/>
          <cell r="F157"/>
          <cell r="G157"/>
          <cell r="H157"/>
          <cell r="L157" t="str">
            <v>Gross Tax</v>
          </cell>
          <cell r="U157">
            <v>0</v>
          </cell>
          <cell r="AA157">
            <v>0</v>
          </cell>
        </row>
        <row r="158">
          <cell r="B158"/>
          <cell r="E158"/>
          <cell r="F158"/>
          <cell r="G158"/>
          <cell r="H158"/>
          <cell r="L158" t="str">
            <v>Gross Tax</v>
          </cell>
          <cell r="U158">
            <v>0</v>
          </cell>
          <cell r="AA158">
            <v>0</v>
          </cell>
        </row>
        <row r="159">
          <cell r="B159"/>
          <cell r="E159"/>
          <cell r="F159"/>
          <cell r="G159"/>
          <cell r="H159"/>
          <cell r="L159" t="str">
            <v>Gross Tax</v>
          </cell>
          <cell r="U159">
            <v>0</v>
          </cell>
          <cell r="AA159">
            <v>0</v>
          </cell>
        </row>
        <row r="160">
          <cell r="B160"/>
          <cell r="E160"/>
          <cell r="F160"/>
          <cell r="G160"/>
          <cell r="H160"/>
          <cell r="L160" t="str">
            <v>Gross Tax</v>
          </cell>
          <cell r="U160">
            <v>0</v>
          </cell>
          <cell r="AA160">
            <v>0</v>
          </cell>
        </row>
        <row r="161">
          <cell r="B161"/>
          <cell r="E161"/>
          <cell r="F161"/>
          <cell r="G161"/>
          <cell r="H161"/>
          <cell r="L161" t="str">
            <v>Gross Tax</v>
          </cell>
          <cell r="U161">
            <v>0</v>
          </cell>
          <cell r="AA161">
            <v>0</v>
          </cell>
        </row>
        <row r="208">
          <cell r="A208" t="str">
            <v>January</v>
          </cell>
          <cell r="B208">
            <v>1</v>
          </cell>
          <cell r="C208">
            <v>1</v>
          </cell>
          <cell r="D208" t="str">
            <v xml:space="preserve"> Denmark</v>
          </cell>
          <cell r="E208">
            <v>1901</v>
          </cell>
          <cell r="F208"/>
          <cell r="G208" t="str">
            <v>§ 67 stk 1</v>
          </cell>
          <cell r="H208" t="e">
            <v>#N/A</v>
          </cell>
          <cell r="I208" t="str">
            <v>Value</v>
          </cell>
          <cell r="J208"/>
          <cell r="K208" t="str">
            <v>Allowance</v>
          </cell>
          <cell r="L208" t="str">
            <v>01</v>
          </cell>
        </row>
        <row r="209">
          <cell r="A209" t="str">
            <v>February</v>
          </cell>
          <cell r="B209">
            <v>2</v>
          </cell>
          <cell r="C209">
            <v>2</v>
          </cell>
          <cell r="D209" t="str">
            <v xml:space="preserve"> Norway</v>
          </cell>
          <cell r="E209">
            <v>1902</v>
          </cell>
          <cell r="F209"/>
          <cell r="G209" t="str">
            <v>§2 stk. 2</v>
          </cell>
          <cell r="H209" t="e">
            <v>#N/A</v>
          </cell>
          <cell r="I209" t="str">
            <v>DKK/day</v>
          </cell>
          <cell r="J209"/>
          <cell r="K209" t="str">
            <v>DKK/day</v>
          </cell>
          <cell r="L209" t="str">
            <v>02</v>
          </cell>
        </row>
        <row r="210">
          <cell r="A210" t="str">
            <v>March</v>
          </cell>
          <cell r="B210">
            <v>3</v>
          </cell>
          <cell r="C210">
            <v>3</v>
          </cell>
          <cell r="D210" t="str">
            <v xml:space="preserve"> Sweden</v>
          </cell>
          <cell r="E210">
            <v>1903</v>
          </cell>
          <cell r="F210"/>
          <cell r="G210" t="str">
            <v>None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>03</v>
          </cell>
        </row>
        <row r="211">
          <cell r="A211" t="str">
            <v>April</v>
          </cell>
          <cell r="B211">
            <v>4</v>
          </cell>
          <cell r="C211">
            <v>4</v>
          </cell>
          <cell r="D211" t="str">
            <v xml:space="preserve"> United States</v>
          </cell>
          <cell r="E211">
            <v>1904</v>
          </cell>
          <cell r="F211"/>
          <cell r="G211" t="str">
            <v>Food</v>
          </cell>
          <cell r="H211">
            <v>30295</v>
          </cell>
          <cell r="I211">
            <v>68</v>
          </cell>
          <cell r="J211">
            <v>-30295</v>
          </cell>
          <cell r="K211">
            <v>82.773224043715842</v>
          </cell>
          <cell r="L211" t="str">
            <v>04</v>
          </cell>
        </row>
        <row r="212">
          <cell r="A212" t="str">
            <v>May</v>
          </cell>
          <cell r="B212">
            <v>5</v>
          </cell>
          <cell r="C212">
            <v>5</v>
          </cell>
          <cell r="D212" t="str">
            <v xml:space="preserve"> Canada</v>
          </cell>
          <cell r="E212">
            <v>1905</v>
          </cell>
          <cell r="F212"/>
          <cell r="G212" t="str">
            <v>Acc.</v>
          </cell>
          <cell r="H212">
            <v>18403</v>
          </cell>
          <cell r="I212">
            <v>31.23</v>
          </cell>
          <cell r="J212">
            <v>-18403</v>
          </cell>
          <cell r="K212">
            <v>50.28142076502732</v>
          </cell>
          <cell r="L212" t="str">
            <v>05</v>
          </cell>
        </row>
        <row r="213">
          <cell r="A213" t="str">
            <v>June</v>
          </cell>
          <cell r="B213">
            <v>6</v>
          </cell>
          <cell r="C213">
            <v>6</v>
          </cell>
          <cell r="D213" t="str">
            <v xml:space="preserve"> United Kingdom</v>
          </cell>
          <cell r="E213">
            <v>1906</v>
          </cell>
          <cell r="F213"/>
          <cell r="G213" t="str">
            <v>Food &amp; acc.</v>
          </cell>
          <cell r="H213">
            <v>48698</v>
          </cell>
          <cell r="I213">
            <v>99.23</v>
          </cell>
          <cell r="J213">
            <v>-48698</v>
          </cell>
          <cell r="K213">
            <v>133.05464480874318</v>
          </cell>
          <cell r="L213" t="str">
            <v>06</v>
          </cell>
        </row>
        <row r="214">
          <cell r="A214" t="str">
            <v>July</v>
          </cell>
          <cell r="B214">
            <v>7</v>
          </cell>
          <cell r="C214">
            <v>7</v>
          </cell>
          <cell r="D214" t="str">
            <v xml:space="preserve"> Afghanistan</v>
          </cell>
          <cell r="E214">
            <v>1907</v>
          </cell>
          <cell r="F214"/>
          <cell r="G214" t="str">
            <v>Tax Municipality</v>
          </cell>
          <cell r="H214" t="e">
            <v>#N/A</v>
          </cell>
          <cell r="I214"/>
          <cell r="J214"/>
          <cell r="K214"/>
          <cell r="L214" t="str">
            <v>07</v>
          </cell>
        </row>
        <row r="215">
          <cell r="A215" t="str">
            <v>August</v>
          </cell>
          <cell r="B215">
            <v>8</v>
          </cell>
          <cell r="C215">
            <v>8</v>
          </cell>
          <cell r="D215" t="str">
            <v xml:space="preserve"> Albania</v>
          </cell>
          <cell r="E215">
            <v>1908</v>
          </cell>
          <cell r="F215"/>
          <cell r="G215" t="str">
            <v>Gross Tax</v>
          </cell>
          <cell r="H215">
            <v>0.35</v>
          </cell>
          <cell r="I215">
            <v>35</v>
          </cell>
          <cell r="J215"/>
          <cell r="K215"/>
          <cell r="L215" t="str">
            <v>08</v>
          </cell>
        </row>
        <row r="216">
          <cell r="A216" t="str">
            <v>September</v>
          </cell>
          <cell r="B216">
            <v>9</v>
          </cell>
          <cell r="C216">
            <v>9</v>
          </cell>
          <cell r="D216" t="str">
            <v xml:space="preserve"> Algeria</v>
          </cell>
          <cell r="E216">
            <v>1909</v>
          </cell>
          <cell r="F216"/>
          <cell r="G216" t="str">
            <v>Skatte-styrelsen</v>
          </cell>
          <cell r="H216">
            <v>0.36</v>
          </cell>
          <cell r="I216">
            <v>20</v>
          </cell>
          <cell r="J216"/>
          <cell r="K216"/>
          <cell r="L216" t="str">
            <v>09</v>
          </cell>
        </row>
        <row r="217">
          <cell r="A217" t="str">
            <v>October</v>
          </cell>
          <cell r="B217">
            <v>10</v>
          </cell>
          <cell r="C217">
            <v>10</v>
          </cell>
          <cell r="D217" t="str">
            <v xml:space="preserve"> American Samoa</v>
          </cell>
          <cell r="E217">
            <v>1910</v>
          </cell>
          <cell r="F217"/>
          <cell r="G217" t="str">
            <v>Qaasuitsup</v>
          </cell>
          <cell r="H217">
            <v>0.44</v>
          </cell>
          <cell r="I217">
            <v>34</v>
          </cell>
          <cell r="J217"/>
          <cell r="K217"/>
          <cell r="L217">
            <v>10</v>
          </cell>
        </row>
        <row r="218">
          <cell r="A218" t="str">
            <v>November</v>
          </cell>
          <cell r="B218">
            <v>11</v>
          </cell>
          <cell r="C218">
            <v>11</v>
          </cell>
          <cell r="D218" t="str">
            <v xml:space="preserve"> Andorra</v>
          </cell>
          <cell r="E218">
            <v>1911</v>
          </cell>
          <cell r="F218"/>
          <cell r="G218" t="str">
            <v>Qeqqata</v>
          </cell>
          <cell r="H218">
            <v>0.42</v>
          </cell>
          <cell r="I218">
            <v>33</v>
          </cell>
          <cell r="J218"/>
          <cell r="K218"/>
          <cell r="L218">
            <v>11</v>
          </cell>
        </row>
        <row r="219">
          <cell r="A219" t="str">
            <v>December</v>
          </cell>
          <cell r="B219">
            <v>12</v>
          </cell>
          <cell r="C219">
            <v>12</v>
          </cell>
          <cell r="D219" t="str">
            <v xml:space="preserve"> Angola</v>
          </cell>
          <cell r="E219">
            <v>1912</v>
          </cell>
          <cell r="F219"/>
          <cell r="G219" t="str">
            <v>Sermersooq</v>
          </cell>
          <cell r="H219">
            <v>0.42</v>
          </cell>
          <cell r="I219">
            <v>32</v>
          </cell>
          <cell r="J219"/>
          <cell r="K219"/>
          <cell r="L219">
            <v>12</v>
          </cell>
        </row>
        <row r="220">
          <cell r="B220">
            <v>13</v>
          </cell>
          <cell r="C220"/>
          <cell r="D220" t="str">
            <v xml:space="preserve"> Antigua and Barbuda</v>
          </cell>
          <cell r="E220">
            <v>1913</v>
          </cell>
          <cell r="F220"/>
          <cell r="G220" t="str">
            <v>Kujalleq</v>
          </cell>
          <cell r="H220">
            <v>0.44</v>
          </cell>
          <cell r="I220">
            <v>31</v>
          </cell>
          <cell r="J220"/>
          <cell r="K220"/>
          <cell r="L220">
            <v>13</v>
          </cell>
        </row>
        <row r="221">
          <cell r="B221">
            <v>14</v>
          </cell>
          <cell r="C221"/>
          <cell r="D221" t="str">
            <v xml:space="preserve"> Argentina</v>
          </cell>
          <cell r="E221">
            <v>1914</v>
          </cell>
          <cell r="F221"/>
          <cell r="G221"/>
          <cell r="H221"/>
          <cell r="I221"/>
          <cell r="J221"/>
          <cell r="K221"/>
          <cell r="L221">
            <v>14</v>
          </cell>
        </row>
        <row r="222">
          <cell r="B222">
            <v>15</v>
          </cell>
          <cell r="C222"/>
          <cell r="D222" t="str">
            <v xml:space="preserve"> Armenia</v>
          </cell>
          <cell r="E222">
            <v>1915</v>
          </cell>
          <cell r="F222"/>
          <cell r="G222"/>
          <cell r="H222"/>
          <cell r="I222"/>
          <cell r="J222"/>
          <cell r="K222"/>
          <cell r="L222">
            <v>15</v>
          </cell>
        </row>
        <row r="223">
          <cell r="B223">
            <v>16</v>
          </cell>
          <cell r="C223"/>
          <cell r="D223" t="str">
            <v xml:space="preserve"> Aruba</v>
          </cell>
          <cell r="E223">
            <v>1916</v>
          </cell>
          <cell r="F223"/>
          <cell r="G223"/>
          <cell r="H223"/>
          <cell r="I223"/>
          <cell r="J223"/>
          <cell r="K223"/>
          <cell r="L223">
            <v>16</v>
          </cell>
        </row>
        <row r="224">
          <cell r="B224">
            <v>17</v>
          </cell>
          <cell r="C224"/>
          <cell r="D224" t="str">
            <v xml:space="preserve"> Australia</v>
          </cell>
          <cell r="E224">
            <v>1917</v>
          </cell>
          <cell r="F224"/>
          <cell r="G224"/>
          <cell r="H224"/>
          <cell r="I224"/>
          <cell r="J224"/>
          <cell r="K224"/>
          <cell r="L224">
            <v>17</v>
          </cell>
        </row>
        <row r="225">
          <cell r="B225">
            <v>18</v>
          </cell>
          <cell r="C225"/>
          <cell r="D225" t="str">
            <v xml:space="preserve"> Austria</v>
          </cell>
          <cell r="E225">
            <v>1918</v>
          </cell>
          <cell r="F225"/>
          <cell r="G225"/>
          <cell r="H225"/>
          <cell r="I225"/>
          <cell r="J225"/>
          <cell r="K225"/>
          <cell r="L225">
            <v>18</v>
          </cell>
        </row>
        <row r="226">
          <cell r="B226">
            <v>19</v>
          </cell>
          <cell r="C226"/>
          <cell r="D226" t="str">
            <v xml:space="preserve"> Azerbaijan</v>
          </cell>
          <cell r="E226">
            <v>1919</v>
          </cell>
          <cell r="F226"/>
          <cell r="G226"/>
          <cell r="H226"/>
          <cell r="I226"/>
          <cell r="J226"/>
          <cell r="K226"/>
          <cell r="L226">
            <v>19</v>
          </cell>
        </row>
        <row r="227">
          <cell r="B227">
            <v>20</v>
          </cell>
          <cell r="C227"/>
          <cell r="D227" t="str">
            <v xml:space="preserve"> Bahamas, The</v>
          </cell>
          <cell r="E227">
            <v>1920</v>
          </cell>
          <cell r="F227"/>
          <cell r="G227"/>
          <cell r="H227"/>
          <cell r="I227"/>
          <cell r="J227"/>
          <cell r="K227"/>
          <cell r="L227">
            <v>20</v>
          </cell>
        </row>
        <row r="228">
          <cell r="B228">
            <v>21</v>
          </cell>
          <cell r="C228"/>
          <cell r="D228" t="str">
            <v xml:space="preserve"> Bahrain</v>
          </cell>
          <cell r="E228">
            <v>1921</v>
          </cell>
          <cell r="F228"/>
          <cell r="G228"/>
          <cell r="H228"/>
          <cell r="I228"/>
          <cell r="J228"/>
          <cell r="K228"/>
          <cell r="L228">
            <v>21</v>
          </cell>
        </row>
        <row r="229">
          <cell r="B229">
            <v>22</v>
          </cell>
          <cell r="C229"/>
          <cell r="D229" t="str">
            <v xml:space="preserve"> Bangladesh</v>
          </cell>
          <cell r="E229">
            <v>1922</v>
          </cell>
          <cell r="F229"/>
          <cell r="G229"/>
          <cell r="H229"/>
          <cell r="I229"/>
          <cell r="J229"/>
          <cell r="K229"/>
          <cell r="L229">
            <v>22</v>
          </cell>
        </row>
        <row r="230">
          <cell r="B230">
            <v>23</v>
          </cell>
          <cell r="C230"/>
          <cell r="D230" t="str">
            <v xml:space="preserve"> Barbados</v>
          </cell>
          <cell r="E230">
            <v>1923</v>
          </cell>
          <cell r="F230"/>
          <cell r="G230"/>
          <cell r="H230"/>
          <cell r="I230"/>
          <cell r="J230"/>
          <cell r="K230"/>
          <cell r="L230">
            <v>23</v>
          </cell>
        </row>
        <row r="231">
          <cell r="B231">
            <v>24</v>
          </cell>
          <cell r="C231"/>
          <cell r="D231" t="str">
            <v xml:space="preserve"> Belarus</v>
          </cell>
          <cell r="E231">
            <v>1924</v>
          </cell>
          <cell r="F231"/>
          <cell r="G231"/>
          <cell r="H231"/>
          <cell r="I231"/>
          <cell r="J231"/>
          <cell r="K231"/>
          <cell r="L231">
            <v>24</v>
          </cell>
        </row>
        <row r="232">
          <cell r="B232">
            <v>25</v>
          </cell>
          <cell r="C232"/>
          <cell r="D232" t="str">
            <v xml:space="preserve"> Belgium</v>
          </cell>
          <cell r="E232">
            <v>1925</v>
          </cell>
          <cell r="F232"/>
          <cell r="G232"/>
          <cell r="H232"/>
          <cell r="I232"/>
          <cell r="J232"/>
          <cell r="K232"/>
          <cell r="L232">
            <v>25</v>
          </cell>
        </row>
        <row r="233">
          <cell r="B233">
            <v>26</v>
          </cell>
          <cell r="C233"/>
          <cell r="D233" t="str">
            <v xml:space="preserve"> Belize</v>
          </cell>
          <cell r="E233">
            <v>1926</v>
          </cell>
          <cell r="F233"/>
          <cell r="G233"/>
          <cell r="H233"/>
          <cell r="I233"/>
          <cell r="J233"/>
          <cell r="K233"/>
          <cell r="L233">
            <v>26</v>
          </cell>
        </row>
        <row r="234">
          <cell r="B234">
            <v>27</v>
          </cell>
          <cell r="C234"/>
          <cell r="D234" t="str">
            <v xml:space="preserve"> Benin</v>
          </cell>
          <cell r="E234">
            <v>1927</v>
          </cell>
          <cell r="F234"/>
          <cell r="G234"/>
          <cell r="H234"/>
          <cell r="I234"/>
          <cell r="J234"/>
          <cell r="K234"/>
          <cell r="L234">
            <v>27</v>
          </cell>
        </row>
        <row r="235">
          <cell r="B235">
            <v>28</v>
          </cell>
          <cell r="C235"/>
          <cell r="D235" t="str">
            <v xml:space="preserve"> Bermuda</v>
          </cell>
          <cell r="E235">
            <v>1928</v>
          </cell>
          <cell r="F235"/>
          <cell r="G235"/>
          <cell r="H235"/>
          <cell r="I235"/>
          <cell r="J235"/>
          <cell r="K235"/>
          <cell r="L235">
            <v>28</v>
          </cell>
        </row>
        <row r="236">
          <cell r="B236">
            <v>29</v>
          </cell>
          <cell r="C236"/>
          <cell r="D236" t="str">
            <v xml:space="preserve"> Bhutan</v>
          </cell>
          <cell r="E236">
            <v>1929</v>
          </cell>
          <cell r="F236"/>
          <cell r="G236"/>
          <cell r="H236"/>
          <cell r="I236"/>
          <cell r="J236"/>
          <cell r="K236"/>
          <cell r="L236">
            <v>29</v>
          </cell>
        </row>
        <row r="237">
          <cell r="B237">
            <v>30</v>
          </cell>
          <cell r="C237"/>
          <cell r="D237" t="str">
            <v xml:space="preserve"> Bolivia</v>
          </cell>
          <cell r="E237">
            <v>1930</v>
          </cell>
          <cell r="F237"/>
          <cell r="G237"/>
          <cell r="H237"/>
          <cell r="I237"/>
          <cell r="J237"/>
          <cell r="K237"/>
          <cell r="L237">
            <v>30</v>
          </cell>
        </row>
        <row r="238">
          <cell r="B238">
            <v>31</v>
          </cell>
          <cell r="C238"/>
          <cell r="D238" t="str">
            <v xml:space="preserve"> Bosnia and Herzegovina</v>
          </cell>
          <cell r="E238">
            <v>1931</v>
          </cell>
          <cell r="F238"/>
          <cell r="G238"/>
          <cell r="H238"/>
          <cell r="I238"/>
          <cell r="J238"/>
          <cell r="K238"/>
          <cell r="L238">
            <v>31</v>
          </cell>
        </row>
      </sheetData>
      <sheetData sheetId="2"/>
      <sheetData sheetId="3"/>
      <sheetData sheetId="4">
        <row r="1">
          <cell r="A1">
            <v>2024</v>
          </cell>
        </row>
        <row r="5">
          <cell r="B5">
            <v>745.72</v>
          </cell>
          <cell r="C5">
            <v>745.49900000000002</v>
          </cell>
          <cell r="D5">
            <v>745.65</v>
          </cell>
          <cell r="E5">
            <v>745.95</v>
          </cell>
          <cell r="F5">
            <v>746.05840000000001</v>
          </cell>
          <cell r="G5">
            <v>745.91</v>
          </cell>
          <cell r="H5"/>
          <cell r="I5"/>
          <cell r="J5"/>
          <cell r="K5"/>
          <cell r="L5"/>
          <cell r="M5"/>
        </row>
        <row r="6">
          <cell r="B6">
            <v>868.41</v>
          </cell>
          <cell r="C6">
            <v>690.62620000000004</v>
          </cell>
          <cell r="D6">
            <v>685.63890000000004</v>
          </cell>
          <cell r="E6">
            <v>870.86</v>
          </cell>
          <cell r="F6">
            <v>689.81110000000001</v>
          </cell>
          <cell r="G6">
            <v>693.7</v>
          </cell>
          <cell r="H6"/>
          <cell r="I6"/>
          <cell r="J6"/>
          <cell r="K6"/>
          <cell r="L6"/>
          <cell r="M6"/>
        </row>
        <row r="7">
          <cell r="B7">
            <v>509.69</v>
          </cell>
          <cell r="C7">
            <v>511.87380000000002</v>
          </cell>
          <cell r="D7">
            <v>506.24950000000001</v>
          </cell>
          <cell r="E7">
            <v>508.81</v>
          </cell>
          <cell r="F7">
            <v>504.67469999999997</v>
          </cell>
          <cell r="G7">
            <v>505.94</v>
          </cell>
          <cell r="H7"/>
          <cell r="I7"/>
          <cell r="J7"/>
          <cell r="K7"/>
          <cell r="L7"/>
          <cell r="M7"/>
        </row>
        <row r="8"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  <cell r="G8">
            <v>100</v>
          </cell>
          <cell r="H8">
            <v>100</v>
          </cell>
          <cell r="I8">
            <v>100</v>
          </cell>
          <cell r="J8">
            <v>100</v>
          </cell>
          <cell r="K8">
            <v>100</v>
          </cell>
          <cell r="L8">
            <v>100</v>
          </cell>
          <cell r="M8">
            <v>100</v>
          </cell>
        </row>
      </sheetData>
      <sheetData sheetId="5">
        <row r="10">
          <cell r="A10"/>
          <cell r="B10"/>
          <cell r="C10"/>
          <cell r="D10"/>
          <cell r="E10"/>
          <cell r="F10"/>
          <cell r="G10"/>
          <cell r="H10"/>
          <cell r="I10"/>
          <cell r="J10"/>
        </row>
        <row r="11">
          <cell r="A11"/>
          <cell r="B11"/>
          <cell r="C11"/>
          <cell r="D11"/>
          <cell r="E11"/>
          <cell r="F11"/>
          <cell r="G11"/>
          <cell r="H11"/>
          <cell r="I11"/>
          <cell r="J11"/>
        </row>
        <row r="12">
          <cell r="A12" t="str">
            <v>None</v>
          </cell>
          <cell r="B12">
            <v>0</v>
          </cell>
          <cell r="C12"/>
          <cell r="D12"/>
          <cell r="E12"/>
          <cell r="F12"/>
          <cell r="G12"/>
          <cell r="H12"/>
          <cell r="I12"/>
          <cell r="J12"/>
        </row>
        <row r="13">
          <cell r="A13" t="str">
            <v>Food</v>
          </cell>
          <cell r="B13">
            <v>29200</v>
          </cell>
          <cell r="C13">
            <v>29565</v>
          </cell>
          <cell r="D13">
            <v>30295</v>
          </cell>
          <cell r="E13"/>
          <cell r="F13"/>
          <cell r="G13"/>
          <cell r="H13"/>
          <cell r="I13"/>
          <cell r="J13"/>
        </row>
        <row r="14">
          <cell r="A14" t="str">
            <v>Acc.</v>
          </cell>
          <cell r="B14">
            <v>17500</v>
          </cell>
          <cell r="C14">
            <v>17902</v>
          </cell>
          <cell r="D14">
            <v>18403</v>
          </cell>
          <cell r="E14"/>
          <cell r="F14"/>
          <cell r="G14"/>
          <cell r="H14"/>
          <cell r="I14"/>
          <cell r="J14"/>
        </row>
        <row r="15">
          <cell r="A15" t="str">
            <v>Food &amp; acc.</v>
          </cell>
          <cell r="B15">
            <v>46700</v>
          </cell>
          <cell r="C15">
            <v>47467</v>
          </cell>
          <cell r="D15">
            <v>48698</v>
          </cell>
          <cell r="E15"/>
          <cell r="F15"/>
          <cell r="G15"/>
          <cell r="H15"/>
          <cell r="I15"/>
          <cell r="J15"/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760B2-FFA8-42F2-88D9-B913DBEEBC0E}">
  <dimension ref="A1:K261"/>
  <sheetViews>
    <sheetView tabSelected="1" workbookViewId="0">
      <selection activeCell="N18" sqref="N18"/>
    </sheetView>
  </sheetViews>
  <sheetFormatPr defaultColWidth="17.33203125" defaultRowHeight="14.4"/>
  <cols>
    <col min="1" max="1" width="1" customWidth="1"/>
    <col min="2" max="2" width="7" customWidth="1"/>
    <col min="3" max="3" width="25" customWidth="1"/>
    <col min="4" max="4" width="3.44140625" customWidth="1"/>
    <col min="5" max="9" width="9.33203125" customWidth="1"/>
    <col min="10" max="10" width="4.33203125" customWidth="1"/>
    <col min="11" max="11" width="9.33203125" customWidth="1"/>
  </cols>
  <sheetData>
    <row r="1" spans="1:11" ht="15.75" customHeight="1" thickBot="1">
      <c r="A1" s="71"/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ht="14.25" customHeight="1">
      <c r="A2" s="71"/>
      <c r="B2" s="168" t="s">
        <v>119</v>
      </c>
      <c r="C2" s="169"/>
      <c r="D2" s="169"/>
      <c r="E2" s="169"/>
      <c r="F2" s="169"/>
      <c r="G2" s="169"/>
      <c r="H2" s="169"/>
      <c r="I2" s="169"/>
      <c r="J2" s="170"/>
      <c r="K2" s="72"/>
    </row>
    <row r="3" spans="1:11" ht="14.25" customHeight="1">
      <c r="A3" s="71"/>
      <c r="B3" s="171"/>
      <c r="C3" s="172"/>
      <c r="D3" s="172"/>
      <c r="E3" s="172"/>
      <c r="F3" s="172"/>
      <c r="G3" s="172"/>
      <c r="H3" s="172"/>
      <c r="I3" s="172"/>
      <c r="J3" s="173"/>
      <c r="K3" s="72"/>
    </row>
    <row r="4" spans="1:11" ht="14.25" customHeight="1">
      <c r="A4" s="71"/>
      <c r="B4" s="171"/>
      <c r="C4" s="172"/>
      <c r="D4" s="172"/>
      <c r="E4" s="172"/>
      <c r="F4" s="172"/>
      <c r="G4" s="172"/>
      <c r="H4" s="172"/>
      <c r="I4" s="172"/>
      <c r="J4" s="173"/>
      <c r="K4" s="72"/>
    </row>
    <row r="5" spans="1:11" ht="14.25" customHeight="1" thickBot="1">
      <c r="A5" s="71"/>
      <c r="B5" s="174"/>
      <c r="C5" s="159"/>
      <c r="D5" s="159"/>
      <c r="E5" s="159"/>
      <c r="F5" s="159"/>
      <c r="G5" s="159"/>
      <c r="H5" s="159"/>
      <c r="I5" s="159"/>
      <c r="J5" s="160"/>
      <c r="K5" s="72"/>
    </row>
    <row r="6" spans="1:11" ht="14.25" customHeight="1" thickBot="1">
      <c r="A6" s="71"/>
      <c r="B6" s="73"/>
      <c r="C6" s="73"/>
      <c r="D6" s="73"/>
      <c r="E6" s="73"/>
      <c r="F6" s="73"/>
      <c r="G6" s="73"/>
      <c r="H6" s="73"/>
      <c r="I6" s="73"/>
      <c r="J6" s="73"/>
      <c r="K6" s="72"/>
    </row>
    <row r="7" spans="1:11" ht="18.75" customHeight="1">
      <c r="A7" s="71"/>
      <c r="B7" s="175" t="s">
        <v>120</v>
      </c>
      <c r="C7" s="169"/>
      <c r="D7" s="169"/>
      <c r="E7" s="169"/>
      <c r="F7" s="169"/>
      <c r="G7" s="169"/>
      <c r="H7" s="169"/>
      <c r="I7" s="169"/>
      <c r="J7" s="170"/>
      <c r="K7" s="72"/>
    </row>
    <row r="8" spans="1:11" ht="14.25" customHeight="1">
      <c r="A8" s="71"/>
      <c r="B8" s="74"/>
      <c r="C8" s="75"/>
      <c r="D8" s="75"/>
      <c r="E8" s="75"/>
      <c r="F8" s="75"/>
      <c r="G8" s="75"/>
      <c r="H8" s="75"/>
      <c r="I8" s="75"/>
      <c r="J8" s="76"/>
      <c r="K8" s="72"/>
    </row>
    <row r="9" spans="1:11" ht="14.25" customHeight="1">
      <c r="A9" s="71"/>
      <c r="B9" s="74"/>
      <c r="C9" s="75" t="s">
        <v>121</v>
      </c>
      <c r="D9" s="75"/>
      <c r="E9" s="161"/>
      <c r="F9" s="162"/>
      <c r="G9" s="162"/>
      <c r="H9" s="162"/>
      <c r="I9" s="163"/>
      <c r="J9" s="77"/>
      <c r="K9" s="72"/>
    </row>
    <row r="10" spans="1:11" ht="14.25" customHeight="1">
      <c r="A10" s="71"/>
      <c r="B10" s="74"/>
      <c r="C10" s="75"/>
      <c r="D10" s="75"/>
      <c r="E10" s="78"/>
      <c r="F10" s="75"/>
      <c r="G10" s="78"/>
      <c r="H10" s="75"/>
      <c r="I10" s="78"/>
      <c r="J10" s="77"/>
      <c r="K10" s="72"/>
    </row>
    <row r="11" spans="1:11" ht="14.25" customHeight="1">
      <c r="A11" s="71"/>
      <c r="B11" s="74"/>
      <c r="C11" s="75" t="s">
        <v>122</v>
      </c>
      <c r="D11" s="75"/>
      <c r="E11" s="161"/>
      <c r="F11" s="162"/>
      <c r="G11" s="162"/>
      <c r="H11" s="162"/>
      <c r="I11" s="163"/>
      <c r="J11" s="77"/>
      <c r="K11" s="72"/>
    </row>
    <row r="12" spans="1:11" ht="14.25" customHeight="1">
      <c r="A12" s="71"/>
      <c r="B12" s="74"/>
      <c r="C12" s="75"/>
      <c r="D12" s="75"/>
      <c r="E12" s="78"/>
      <c r="F12" s="75"/>
      <c r="G12" s="78"/>
      <c r="H12" s="75"/>
      <c r="I12" s="78"/>
      <c r="J12" s="76"/>
      <c r="K12" s="72"/>
    </row>
    <row r="13" spans="1:11" ht="30" customHeight="1">
      <c r="A13" s="71"/>
      <c r="B13" s="74"/>
      <c r="C13" s="79" t="s">
        <v>123</v>
      </c>
      <c r="D13" s="75"/>
      <c r="E13" s="167"/>
      <c r="F13" s="162"/>
      <c r="G13" s="162"/>
      <c r="H13" s="162"/>
      <c r="I13" s="163"/>
      <c r="J13" s="77"/>
      <c r="K13" s="72"/>
    </row>
    <row r="14" spans="1:11">
      <c r="A14" s="71"/>
      <c r="B14" s="74"/>
      <c r="C14" s="75"/>
      <c r="D14" s="75"/>
      <c r="E14" s="78"/>
      <c r="F14" s="75"/>
      <c r="G14" s="78"/>
      <c r="H14" s="75"/>
      <c r="I14" s="78"/>
      <c r="J14" s="76"/>
      <c r="K14" s="72"/>
    </row>
    <row r="15" spans="1:11" ht="30" customHeight="1">
      <c r="A15" s="71"/>
      <c r="B15" s="74"/>
      <c r="C15" s="80" t="s">
        <v>124</v>
      </c>
      <c r="D15" s="81"/>
      <c r="E15" s="167"/>
      <c r="F15" s="162"/>
      <c r="G15" s="162"/>
      <c r="H15" s="162"/>
      <c r="I15" s="163"/>
      <c r="J15" s="77"/>
      <c r="K15" s="72"/>
    </row>
    <row r="16" spans="1:11">
      <c r="A16" s="71"/>
      <c r="B16" s="74"/>
      <c r="C16" s="75"/>
      <c r="D16" s="75"/>
      <c r="E16" s="78"/>
      <c r="F16" s="75"/>
      <c r="G16" s="78"/>
      <c r="H16" s="75"/>
      <c r="I16" s="78"/>
      <c r="J16" s="76"/>
      <c r="K16" s="72"/>
    </row>
    <row r="17" spans="1:11">
      <c r="A17" s="71"/>
      <c r="B17" s="74"/>
      <c r="C17" s="75" t="s">
        <v>125</v>
      </c>
      <c r="D17" s="75"/>
      <c r="E17" s="161"/>
      <c r="F17" s="162"/>
      <c r="G17" s="162"/>
      <c r="H17" s="162"/>
      <c r="I17" s="163"/>
      <c r="J17" s="77"/>
      <c r="K17" s="72"/>
    </row>
    <row r="18" spans="1:11">
      <c r="A18" s="71"/>
      <c r="B18" s="74"/>
      <c r="C18" s="75"/>
      <c r="D18" s="75"/>
      <c r="E18" s="78"/>
      <c r="F18" s="75"/>
      <c r="G18" s="78"/>
      <c r="H18" s="75"/>
      <c r="I18" s="78"/>
      <c r="J18" s="76"/>
      <c r="K18" s="72"/>
    </row>
    <row r="19" spans="1:11">
      <c r="A19" s="71"/>
      <c r="B19" s="74"/>
      <c r="C19" s="75" t="s">
        <v>126</v>
      </c>
      <c r="D19" s="75"/>
      <c r="E19" s="161"/>
      <c r="F19" s="162"/>
      <c r="G19" s="162"/>
      <c r="H19" s="162"/>
      <c r="I19" s="163"/>
      <c r="J19" s="77"/>
      <c r="K19" s="72"/>
    </row>
    <row r="20" spans="1:11">
      <c r="A20" s="71"/>
      <c r="B20" s="74"/>
      <c r="C20" s="75"/>
      <c r="D20" s="75"/>
      <c r="E20" s="78"/>
      <c r="F20" s="75"/>
      <c r="G20" s="78"/>
      <c r="H20" s="75"/>
      <c r="I20" s="78"/>
      <c r="J20" s="76"/>
      <c r="K20" s="72"/>
    </row>
    <row r="21" spans="1:11">
      <c r="A21" s="71"/>
      <c r="B21" s="74"/>
      <c r="C21" s="75" t="s">
        <v>127</v>
      </c>
      <c r="D21" s="75"/>
      <c r="E21" s="161"/>
      <c r="F21" s="162"/>
      <c r="G21" s="162"/>
      <c r="H21" s="162"/>
      <c r="I21" s="163"/>
      <c r="J21" s="77"/>
      <c r="K21" s="72"/>
    </row>
    <row r="22" spans="1:11">
      <c r="A22" s="71"/>
      <c r="B22" s="74"/>
      <c r="C22" s="75"/>
      <c r="D22" s="75"/>
      <c r="E22" s="75"/>
      <c r="F22" s="75"/>
      <c r="G22" s="75"/>
      <c r="H22" s="75"/>
      <c r="I22" s="75"/>
      <c r="J22" s="76"/>
      <c r="K22" s="72"/>
    </row>
    <row r="23" spans="1:11">
      <c r="A23" s="71"/>
      <c r="B23" s="74"/>
      <c r="C23" s="75" t="s">
        <v>128</v>
      </c>
      <c r="D23" s="75"/>
      <c r="E23" s="164"/>
      <c r="F23" s="163"/>
      <c r="G23" s="82"/>
      <c r="H23" s="165"/>
      <c r="I23" s="157"/>
      <c r="J23" s="83"/>
      <c r="K23" s="72"/>
    </row>
    <row r="24" spans="1:11">
      <c r="A24" s="71"/>
      <c r="B24" s="74"/>
      <c r="C24" s="75"/>
      <c r="D24" s="75"/>
      <c r="E24" s="166"/>
      <c r="F24" s="157"/>
      <c r="G24" s="75"/>
      <c r="H24" s="84"/>
      <c r="I24" s="84"/>
      <c r="J24" s="83"/>
      <c r="K24" s="72"/>
    </row>
    <row r="25" spans="1:11">
      <c r="A25" s="71"/>
      <c r="B25" s="74"/>
      <c r="C25" s="75" t="s">
        <v>129</v>
      </c>
      <c r="D25" s="75"/>
      <c r="E25" s="85"/>
      <c r="F25" s="82"/>
      <c r="G25" s="86"/>
      <c r="H25" s="82"/>
      <c r="I25" s="86"/>
      <c r="J25" s="77"/>
      <c r="K25" s="72"/>
    </row>
    <row r="26" spans="1:11" ht="15" customHeight="1">
      <c r="A26" s="71"/>
      <c r="B26" s="74"/>
      <c r="C26" s="75"/>
      <c r="D26" s="75"/>
      <c r="E26" s="87" t="s">
        <v>17</v>
      </c>
      <c r="F26" s="88"/>
      <c r="G26" s="87" t="s">
        <v>18</v>
      </c>
      <c r="H26" s="88"/>
      <c r="I26" s="87" t="s">
        <v>19</v>
      </c>
      <c r="J26" s="76"/>
      <c r="K26" s="72"/>
    </row>
    <row r="27" spans="1:11">
      <c r="A27" s="71"/>
      <c r="B27" s="74"/>
      <c r="C27" s="75"/>
      <c r="D27" s="89"/>
      <c r="E27" s="75"/>
      <c r="F27" s="75"/>
      <c r="G27" s="75"/>
      <c r="H27" s="75"/>
      <c r="I27" s="75"/>
      <c r="J27" s="76"/>
      <c r="K27" s="72"/>
    </row>
    <row r="28" spans="1:11">
      <c r="A28" s="71"/>
      <c r="B28" s="74"/>
      <c r="C28" s="156" t="s">
        <v>130</v>
      </c>
      <c r="D28" s="89"/>
      <c r="E28" s="85"/>
      <c r="F28" s="82"/>
      <c r="G28" s="86"/>
      <c r="H28" s="82"/>
      <c r="I28" s="86"/>
      <c r="J28" s="77"/>
      <c r="K28" s="72"/>
    </row>
    <row r="29" spans="1:11">
      <c r="A29" s="71"/>
      <c r="B29" s="74"/>
      <c r="C29" s="157"/>
      <c r="D29" s="89"/>
      <c r="E29" s="87" t="s">
        <v>17</v>
      </c>
      <c r="F29" s="88"/>
      <c r="G29" s="87" t="s">
        <v>18</v>
      </c>
      <c r="H29" s="88"/>
      <c r="I29" s="87" t="s">
        <v>19</v>
      </c>
      <c r="J29" s="77"/>
      <c r="K29" s="72"/>
    </row>
    <row r="30" spans="1:11">
      <c r="A30" s="71"/>
      <c r="B30" s="74"/>
      <c r="C30" s="157"/>
      <c r="D30" s="75"/>
      <c r="E30" s="78"/>
      <c r="F30" s="75"/>
      <c r="G30" s="75"/>
      <c r="H30" s="75"/>
      <c r="I30" s="75"/>
      <c r="J30" s="76"/>
      <c r="K30" s="72"/>
    </row>
    <row r="31" spans="1:11" ht="15.75" customHeight="1" thickBot="1">
      <c r="A31" s="71"/>
      <c r="B31" s="90"/>
      <c r="C31" s="91"/>
      <c r="D31" s="92"/>
      <c r="E31" s="93"/>
      <c r="F31" s="94"/>
      <c r="G31" s="93"/>
      <c r="H31" s="158" t="s">
        <v>131</v>
      </c>
      <c r="I31" s="159"/>
      <c r="J31" s="160"/>
      <c r="K31" s="72"/>
    </row>
    <row r="32" spans="1:1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2"/>
    </row>
    <row r="33" spans="1:1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2"/>
    </row>
    <row r="34" spans="1:11">
      <c r="A34" s="71"/>
      <c r="B34" s="95">
        <v>1</v>
      </c>
      <c r="C34" s="95">
        <v>1</v>
      </c>
      <c r="D34" s="95">
        <v>1900</v>
      </c>
      <c r="E34" s="71"/>
      <c r="F34" s="71"/>
      <c r="G34" s="71"/>
      <c r="H34" s="71"/>
      <c r="I34" s="71"/>
      <c r="J34" s="71"/>
      <c r="K34" s="72"/>
    </row>
    <row r="35" spans="1:11">
      <c r="A35" s="71"/>
      <c r="B35" s="95">
        <v>2</v>
      </c>
      <c r="C35" s="95">
        <v>2</v>
      </c>
      <c r="D35" s="95">
        <v>1901</v>
      </c>
      <c r="E35" s="71"/>
      <c r="F35" s="71"/>
      <c r="G35" s="71"/>
      <c r="H35" s="71"/>
      <c r="I35" s="71"/>
      <c r="J35" s="71"/>
      <c r="K35" s="71"/>
    </row>
    <row r="36" spans="1:11">
      <c r="A36" s="71"/>
      <c r="B36" s="95">
        <v>3</v>
      </c>
      <c r="C36" s="95">
        <v>3</v>
      </c>
      <c r="D36" s="95">
        <v>1902</v>
      </c>
      <c r="E36" s="71"/>
      <c r="F36" s="71"/>
      <c r="G36" s="71"/>
      <c r="H36" s="71"/>
      <c r="I36" s="71"/>
      <c r="J36" s="71"/>
      <c r="K36" s="71"/>
    </row>
    <row r="37" spans="1:11">
      <c r="A37" s="71"/>
      <c r="B37" s="95">
        <v>4</v>
      </c>
      <c r="C37" s="95">
        <v>4</v>
      </c>
      <c r="D37" s="95">
        <v>1903</v>
      </c>
      <c r="E37" s="71"/>
      <c r="F37" s="71"/>
      <c r="G37" s="71"/>
      <c r="H37" s="71"/>
      <c r="I37" s="71"/>
      <c r="J37" s="71"/>
      <c r="K37" s="71"/>
    </row>
    <row r="38" spans="1:11">
      <c r="A38" s="71"/>
      <c r="B38" s="95">
        <v>5</v>
      </c>
      <c r="C38" s="95">
        <v>5</v>
      </c>
      <c r="D38" s="95">
        <v>1904</v>
      </c>
      <c r="E38" s="71"/>
      <c r="F38" s="71"/>
      <c r="G38" s="71"/>
      <c r="H38" s="71"/>
      <c r="I38" s="71"/>
      <c r="J38" s="71"/>
      <c r="K38" s="71"/>
    </row>
    <row r="39" spans="1:11">
      <c r="A39" s="71"/>
      <c r="B39" s="95">
        <v>6</v>
      </c>
      <c r="C39" s="95">
        <v>6</v>
      </c>
      <c r="D39" s="95">
        <v>1905</v>
      </c>
      <c r="E39" s="71"/>
      <c r="F39" s="71"/>
      <c r="G39" s="71"/>
      <c r="H39" s="71"/>
      <c r="I39" s="71"/>
      <c r="J39" s="71"/>
      <c r="K39" s="71"/>
    </row>
    <row r="40" spans="1:11">
      <c r="A40" s="71"/>
      <c r="B40" s="95">
        <v>7</v>
      </c>
      <c r="C40" s="95">
        <v>7</v>
      </c>
      <c r="D40" s="95">
        <v>1906</v>
      </c>
      <c r="E40" s="71"/>
      <c r="F40" s="71"/>
      <c r="G40" s="71"/>
      <c r="H40" s="71"/>
      <c r="I40" s="71"/>
      <c r="J40" s="71"/>
      <c r="K40" s="71"/>
    </row>
    <row r="41" spans="1:11">
      <c r="A41" s="71"/>
      <c r="B41" s="95">
        <v>8</v>
      </c>
      <c r="C41" s="95">
        <v>8</v>
      </c>
      <c r="D41" s="95">
        <v>1907</v>
      </c>
      <c r="E41" s="71"/>
      <c r="F41" s="71"/>
      <c r="G41" s="71"/>
      <c r="H41" s="71"/>
      <c r="I41" s="71"/>
      <c r="J41" s="71"/>
      <c r="K41" s="71"/>
    </row>
    <row r="42" spans="1:11">
      <c r="A42" s="71"/>
      <c r="B42" s="95">
        <v>9</v>
      </c>
      <c r="C42" s="95">
        <v>9</v>
      </c>
      <c r="D42" s="95">
        <v>1908</v>
      </c>
      <c r="E42" s="71"/>
      <c r="F42" s="71"/>
      <c r="G42" s="71"/>
      <c r="H42" s="71"/>
      <c r="I42" s="71"/>
      <c r="J42" s="71"/>
      <c r="K42" s="71"/>
    </row>
    <row r="43" spans="1:11">
      <c r="A43" s="71"/>
      <c r="B43" s="95">
        <v>10</v>
      </c>
      <c r="C43" s="95">
        <v>10</v>
      </c>
      <c r="D43" s="95">
        <v>1909</v>
      </c>
      <c r="E43" s="71"/>
      <c r="F43" s="71"/>
      <c r="G43" s="71"/>
      <c r="H43" s="71"/>
      <c r="I43" s="71"/>
      <c r="J43" s="71"/>
      <c r="K43" s="71"/>
    </row>
    <row r="44" spans="1:11">
      <c r="A44" s="71"/>
      <c r="B44" s="95">
        <v>12</v>
      </c>
      <c r="C44" s="95">
        <v>12</v>
      </c>
      <c r="D44" s="95">
        <v>1911</v>
      </c>
      <c r="E44" s="71"/>
      <c r="F44" s="71"/>
      <c r="G44" s="71"/>
      <c r="H44" s="71"/>
      <c r="I44" s="71"/>
      <c r="J44" s="71"/>
      <c r="K44" s="71"/>
    </row>
    <row r="45" spans="1:11">
      <c r="A45" s="71"/>
      <c r="B45" s="95">
        <v>13</v>
      </c>
      <c r="C45" s="95"/>
      <c r="D45" s="95">
        <v>1912</v>
      </c>
      <c r="E45" s="71"/>
      <c r="F45" s="71"/>
      <c r="G45" s="71"/>
      <c r="H45" s="71"/>
      <c r="I45" s="71"/>
      <c r="J45" s="71"/>
      <c r="K45" s="71"/>
    </row>
    <row r="46" spans="1:11">
      <c r="A46" s="71"/>
      <c r="B46" s="95">
        <v>15</v>
      </c>
      <c r="C46" s="95"/>
      <c r="D46" s="95">
        <v>1914</v>
      </c>
      <c r="E46" s="71"/>
      <c r="F46" s="71"/>
      <c r="G46" s="71"/>
      <c r="H46" s="71"/>
      <c r="I46" s="71"/>
      <c r="J46" s="71"/>
      <c r="K46" s="71"/>
    </row>
    <row r="47" spans="1:11">
      <c r="A47" s="71"/>
      <c r="B47" s="95">
        <v>16</v>
      </c>
      <c r="C47" s="95"/>
      <c r="D47" s="95">
        <v>1915</v>
      </c>
      <c r="E47" s="71"/>
      <c r="F47" s="71"/>
      <c r="G47" s="71"/>
      <c r="H47" s="71"/>
      <c r="I47" s="71"/>
      <c r="J47" s="71"/>
      <c r="K47" s="71"/>
    </row>
    <row r="48" spans="1:11">
      <c r="A48" s="71"/>
      <c r="B48" s="95">
        <v>17</v>
      </c>
      <c r="C48" s="95"/>
      <c r="D48" s="95">
        <v>1916</v>
      </c>
      <c r="E48" s="71"/>
      <c r="F48" s="71"/>
      <c r="G48" s="71"/>
      <c r="H48" s="71"/>
      <c r="I48" s="71"/>
      <c r="J48" s="71"/>
      <c r="K48" s="71"/>
    </row>
    <row r="49" spans="1:11">
      <c r="A49" s="71"/>
      <c r="B49" s="95">
        <v>18</v>
      </c>
      <c r="C49" s="95"/>
      <c r="D49" s="95">
        <v>1917</v>
      </c>
      <c r="E49" s="71"/>
      <c r="F49" s="71"/>
      <c r="G49" s="71"/>
      <c r="H49" s="71"/>
      <c r="I49" s="71"/>
      <c r="J49" s="71"/>
      <c r="K49" s="71"/>
    </row>
    <row r="50" spans="1:11">
      <c r="A50" s="71"/>
      <c r="B50" s="95">
        <v>19</v>
      </c>
      <c r="C50" s="95"/>
      <c r="D50" s="95">
        <v>1918</v>
      </c>
      <c r="E50" s="71"/>
      <c r="F50" s="71"/>
      <c r="G50" s="71"/>
      <c r="H50" s="71"/>
      <c r="I50" s="71"/>
      <c r="J50" s="71"/>
      <c r="K50" s="71"/>
    </row>
    <row r="51" spans="1:11">
      <c r="A51" s="71"/>
      <c r="B51" s="95">
        <v>20</v>
      </c>
      <c r="C51" s="95"/>
      <c r="D51" s="95">
        <v>1919</v>
      </c>
      <c r="E51" s="71"/>
      <c r="F51" s="71"/>
      <c r="G51" s="71"/>
      <c r="H51" s="71"/>
      <c r="I51" s="71"/>
      <c r="J51" s="71"/>
      <c r="K51" s="71"/>
    </row>
    <row r="52" spans="1:11">
      <c r="A52" s="71"/>
      <c r="B52" s="95">
        <v>21</v>
      </c>
      <c r="C52" s="95"/>
      <c r="D52" s="95">
        <v>1920</v>
      </c>
      <c r="E52" s="71"/>
      <c r="F52" s="71"/>
      <c r="G52" s="71"/>
      <c r="H52" s="71"/>
      <c r="I52" s="71"/>
      <c r="J52" s="71"/>
      <c r="K52" s="71"/>
    </row>
    <row r="53" spans="1:11">
      <c r="A53" s="71"/>
      <c r="B53" s="95">
        <v>22</v>
      </c>
      <c r="C53" s="95"/>
      <c r="D53" s="95">
        <v>1921</v>
      </c>
      <c r="E53" s="71"/>
      <c r="F53" s="71"/>
      <c r="G53" s="71"/>
      <c r="H53" s="71"/>
      <c r="I53" s="71"/>
      <c r="J53" s="71"/>
      <c r="K53" s="71"/>
    </row>
    <row r="54" spans="1:11">
      <c r="A54" s="71"/>
      <c r="B54" s="95">
        <v>23</v>
      </c>
      <c r="C54" s="95"/>
      <c r="D54" s="95">
        <v>1922</v>
      </c>
      <c r="E54" s="71"/>
      <c r="F54" s="71"/>
      <c r="G54" s="71"/>
      <c r="H54" s="71"/>
      <c r="I54" s="71"/>
      <c r="J54" s="71"/>
      <c r="K54" s="71"/>
    </row>
    <row r="55" spans="1:11">
      <c r="A55" s="71"/>
      <c r="B55" s="95">
        <v>24</v>
      </c>
      <c r="C55" s="95"/>
      <c r="D55" s="95">
        <v>1923</v>
      </c>
      <c r="E55" s="71"/>
      <c r="F55" s="71"/>
      <c r="G55" s="71"/>
      <c r="H55" s="71"/>
      <c r="I55" s="71"/>
      <c r="J55" s="71"/>
      <c r="K55" s="71"/>
    </row>
    <row r="56" spans="1:11">
      <c r="A56" s="71"/>
      <c r="B56" s="95">
        <v>25</v>
      </c>
      <c r="C56" s="95"/>
      <c r="D56" s="95">
        <v>1924</v>
      </c>
      <c r="E56" s="71"/>
      <c r="F56" s="71"/>
      <c r="G56" s="71"/>
      <c r="H56" s="71"/>
      <c r="I56" s="71"/>
      <c r="J56" s="71"/>
      <c r="K56" s="71"/>
    </row>
    <row r="57" spans="1:11">
      <c r="A57" s="71"/>
      <c r="B57" s="95">
        <v>26</v>
      </c>
      <c r="C57" s="95"/>
      <c r="D57" s="95">
        <v>1925</v>
      </c>
      <c r="E57" s="71"/>
      <c r="F57" s="71"/>
      <c r="G57" s="71"/>
      <c r="H57" s="71"/>
      <c r="I57" s="71"/>
      <c r="J57" s="71"/>
      <c r="K57" s="71"/>
    </row>
    <row r="58" spans="1:11">
      <c r="A58" s="71"/>
      <c r="B58" s="95">
        <v>27</v>
      </c>
      <c r="C58" s="95"/>
      <c r="D58" s="95">
        <v>1926</v>
      </c>
      <c r="E58" s="71"/>
      <c r="F58" s="71"/>
      <c r="G58" s="71"/>
      <c r="H58" s="71"/>
      <c r="I58" s="71"/>
      <c r="J58" s="71"/>
      <c r="K58" s="71"/>
    </row>
    <row r="59" spans="1:11">
      <c r="A59" s="71"/>
      <c r="B59" s="95">
        <v>28</v>
      </c>
      <c r="C59" s="95"/>
      <c r="D59" s="95">
        <v>1927</v>
      </c>
      <c r="E59" s="71"/>
      <c r="F59" s="71"/>
      <c r="G59" s="71"/>
      <c r="H59" s="71"/>
      <c r="I59" s="71"/>
      <c r="J59" s="71"/>
      <c r="K59" s="71"/>
    </row>
    <row r="60" spans="1:11">
      <c r="A60" s="71"/>
      <c r="B60" s="95">
        <v>29</v>
      </c>
      <c r="C60" s="95"/>
      <c r="D60" s="95">
        <v>1928</v>
      </c>
      <c r="E60" s="71"/>
      <c r="F60" s="71"/>
      <c r="G60" s="71"/>
      <c r="H60" s="71"/>
      <c r="I60" s="71"/>
      <c r="J60" s="71"/>
      <c r="K60" s="71"/>
    </row>
    <row r="61" spans="1:11">
      <c r="A61" s="71"/>
      <c r="B61" s="95">
        <v>30</v>
      </c>
      <c r="C61" s="95"/>
      <c r="D61" s="95">
        <v>1929</v>
      </c>
      <c r="E61" s="71"/>
      <c r="F61" s="71"/>
      <c r="G61" s="71"/>
      <c r="H61" s="71"/>
      <c r="I61" s="71"/>
      <c r="J61" s="71"/>
      <c r="K61" s="71"/>
    </row>
    <row r="62" spans="1:11">
      <c r="A62" s="71"/>
      <c r="B62" s="96">
        <v>31</v>
      </c>
      <c r="C62" s="96"/>
      <c r="D62" s="96">
        <v>1930</v>
      </c>
      <c r="E62" s="71"/>
      <c r="F62" s="71"/>
      <c r="G62" s="71"/>
      <c r="H62" s="71"/>
      <c r="I62" s="71"/>
      <c r="J62" s="71"/>
      <c r="K62" s="71"/>
    </row>
    <row r="63" spans="1:11">
      <c r="A63" s="71"/>
      <c r="B63" s="96">
        <v>32</v>
      </c>
      <c r="C63" s="96"/>
      <c r="D63" s="96">
        <v>1931</v>
      </c>
      <c r="E63" s="71"/>
      <c r="F63" s="71"/>
      <c r="G63" s="71"/>
      <c r="H63" s="71"/>
      <c r="I63" s="71"/>
      <c r="J63" s="71"/>
      <c r="K63" s="71"/>
    </row>
    <row r="64" spans="1:11">
      <c r="A64" s="71"/>
      <c r="B64" s="96">
        <v>33</v>
      </c>
      <c r="C64" s="96"/>
      <c r="D64" s="96">
        <v>1932</v>
      </c>
      <c r="E64" s="71"/>
      <c r="F64" s="71"/>
      <c r="G64" s="71"/>
      <c r="H64" s="71"/>
      <c r="I64" s="71"/>
      <c r="J64" s="71"/>
      <c r="K64" s="71"/>
    </row>
    <row r="65" spans="1:11">
      <c r="A65" s="71"/>
      <c r="B65" s="96">
        <v>34</v>
      </c>
      <c r="C65" s="96"/>
      <c r="D65" s="96">
        <v>1933</v>
      </c>
      <c r="E65" s="71"/>
      <c r="F65" s="71"/>
      <c r="G65" s="71"/>
      <c r="H65" s="71"/>
      <c r="I65" s="71"/>
      <c r="J65" s="71"/>
      <c r="K65" s="71"/>
    </row>
    <row r="66" spans="1:11">
      <c r="A66" s="71"/>
      <c r="B66" s="96">
        <v>35</v>
      </c>
      <c r="C66" s="96"/>
      <c r="D66" s="96">
        <v>1934</v>
      </c>
      <c r="E66" s="71"/>
      <c r="F66" s="71"/>
      <c r="G66" s="71"/>
      <c r="H66" s="71"/>
      <c r="I66" s="71"/>
      <c r="J66" s="71"/>
      <c r="K66" s="71"/>
    </row>
    <row r="67" spans="1:11">
      <c r="A67" s="71"/>
      <c r="B67" s="96">
        <v>36</v>
      </c>
      <c r="C67" s="96"/>
      <c r="D67" s="96">
        <v>1935</v>
      </c>
      <c r="E67" s="71"/>
      <c r="F67" s="71"/>
      <c r="G67" s="71"/>
      <c r="H67" s="71"/>
      <c r="I67" s="71"/>
      <c r="J67" s="71"/>
      <c r="K67" s="71"/>
    </row>
    <row r="68" spans="1:11">
      <c r="A68" s="71"/>
      <c r="B68" s="96">
        <v>37</v>
      </c>
      <c r="C68" s="96"/>
      <c r="D68" s="96">
        <v>1936</v>
      </c>
      <c r="E68" s="71"/>
      <c r="F68" s="71"/>
      <c r="G68" s="71"/>
      <c r="H68" s="71"/>
      <c r="I68" s="71"/>
      <c r="J68" s="71"/>
      <c r="K68" s="71"/>
    </row>
    <row r="69" spans="1:11">
      <c r="A69" s="71"/>
      <c r="B69" s="95">
        <v>38</v>
      </c>
      <c r="C69" s="95"/>
      <c r="D69" s="95">
        <v>1937</v>
      </c>
      <c r="E69" s="71"/>
      <c r="F69" s="71"/>
      <c r="G69" s="71"/>
      <c r="H69" s="71"/>
      <c r="I69" s="71"/>
      <c r="J69" s="71"/>
      <c r="K69" s="71"/>
    </row>
    <row r="70" spans="1:11">
      <c r="A70" s="71"/>
      <c r="B70" s="95">
        <v>39</v>
      </c>
      <c r="C70" s="95"/>
      <c r="D70" s="95">
        <v>1938</v>
      </c>
      <c r="E70" s="71"/>
      <c r="F70" s="71"/>
      <c r="G70" s="71"/>
      <c r="H70" s="71"/>
      <c r="I70" s="71"/>
      <c r="J70" s="71"/>
      <c r="K70" s="71"/>
    </row>
    <row r="71" spans="1:11">
      <c r="A71" s="71"/>
      <c r="B71" s="95">
        <v>40</v>
      </c>
      <c r="C71" s="95"/>
      <c r="D71" s="95">
        <v>1939</v>
      </c>
      <c r="E71" s="71"/>
      <c r="F71" s="71"/>
      <c r="G71" s="71"/>
      <c r="H71" s="71"/>
      <c r="I71" s="71"/>
      <c r="J71" s="71"/>
      <c r="K71" s="71"/>
    </row>
    <row r="72" spans="1:11">
      <c r="A72" s="71"/>
      <c r="B72" s="95">
        <v>41</v>
      </c>
      <c r="C72" s="95"/>
      <c r="D72" s="95">
        <v>1940</v>
      </c>
      <c r="E72" s="71"/>
      <c r="F72" s="71"/>
      <c r="G72" s="71"/>
      <c r="H72" s="71"/>
      <c r="I72" s="71"/>
      <c r="J72" s="71"/>
      <c r="K72" s="71"/>
    </row>
    <row r="73" spans="1:11">
      <c r="A73" s="71"/>
      <c r="B73" s="95">
        <v>42</v>
      </c>
      <c r="C73" s="95"/>
      <c r="D73" s="95">
        <v>1941</v>
      </c>
      <c r="E73" s="71"/>
      <c r="F73" s="71"/>
      <c r="G73" s="71"/>
      <c r="H73" s="71"/>
      <c r="I73" s="71"/>
      <c r="J73" s="71"/>
      <c r="K73" s="71"/>
    </row>
    <row r="74" spans="1:11">
      <c r="A74" s="71"/>
      <c r="B74" s="95">
        <v>43</v>
      </c>
      <c r="C74" s="95"/>
      <c r="D74" s="95">
        <v>1942</v>
      </c>
      <c r="E74" s="71"/>
      <c r="F74" s="71"/>
      <c r="G74" s="71"/>
      <c r="H74" s="71"/>
      <c r="I74" s="71"/>
      <c r="J74" s="71"/>
      <c r="K74" s="71"/>
    </row>
    <row r="75" spans="1:11">
      <c r="A75" s="71"/>
      <c r="B75" s="95">
        <v>44</v>
      </c>
      <c r="C75" s="95"/>
      <c r="D75" s="95">
        <v>1943</v>
      </c>
      <c r="E75" s="71"/>
      <c r="F75" s="71"/>
      <c r="G75" s="71"/>
      <c r="H75" s="71"/>
      <c r="I75" s="71"/>
      <c r="J75" s="71"/>
      <c r="K75" s="71"/>
    </row>
    <row r="76" spans="1:11">
      <c r="A76" s="71"/>
      <c r="B76" s="95">
        <v>45</v>
      </c>
      <c r="C76" s="95"/>
      <c r="D76" s="95">
        <v>1944</v>
      </c>
      <c r="E76" s="71"/>
      <c r="F76" s="71"/>
      <c r="G76" s="71"/>
      <c r="H76" s="71"/>
      <c r="I76" s="71"/>
      <c r="J76" s="71"/>
      <c r="K76" s="71"/>
    </row>
    <row r="77" spans="1:11">
      <c r="A77" s="71"/>
      <c r="B77" s="95">
        <v>46</v>
      </c>
      <c r="C77" s="95"/>
      <c r="D77" s="95">
        <v>1945</v>
      </c>
      <c r="E77" s="71"/>
      <c r="F77" s="71"/>
      <c r="G77" s="71"/>
      <c r="H77" s="71"/>
      <c r="I77" s="71"/>
      <c r="J77" s="71"/>
      <c r="K77" s="71"/>
    </row>
    <row r="78" spans="1:11">
      <c r="A78" s="71"/>
      <c r="B78" s="95">
        <v>47</v>
      </c>
      <c r="C78" s="95"/>
      <c r="D78" s="95">
        <v>1946</v>
      </c>
      <c r="E78" s="71"/>
      <c r="F78" s="71"/>
      <c r="G78" s="71"/>
      <c r="H78" s="71"/>
      <c r="I78" s="71"/>
      <c r="J78" s="71"/>
      <c r="K78" s="71"/>
    </row>
    <row r="79" spans="1:11">
      <c r="A79" s="71"/>
      <c r="B79" s="95">
        <v>48</v>
      </c>
      <c r="C79" s="95"/>
      <c r="D79" s="95">
        <v>1947</v>
      </c>
      <c r="E79" s="71"/>
      <c r="F79" s="71"/>
      <c r="G79" s="71"/>
      <c r="H79" s="71"/>
      <c r="I79" s="71"/>
      <c r="J79" s="71"/>
      <c r="K79" s="71"/>
    </row>
    <row r="80" spans="1:11">
      <c r="A80" s="71"/>
      <c r="B80" s="95">
        <v>49</v>
      </c>
      <c r="C80" s="95"/>
      <c r="D80" s="95">
        <v>1948</v>
      </c>
      <c r="E80" s="71"/>
      <c r="F80" s="71"/>
      <c r="G80" s="71"/>
      <c r="H80" s="71"/>
      <c r="I80" s="71"/>
      <c r="J80" s="71"/>
      <c r="K80" s="71"/>
    </row>
    <row r="81" spans="1:11">
      <c r="A81" s="71"/>
      <c r="B81" s="95">
        <v>50</v>
      </c>
      <c r="C81" s="95"/>
      <c r="D81" s="95">
        <v>1949</v>
      </c>
      <c r="E81" s="71"/>
      <c r="F81" s="71"/>
      <c r="G81" s="71"/>
      <c r="H81" s="71"/>
      <c r="I81" s="71"/>
      <c r="J81" s="71"/>
      <c r="K81" s="71"/>
    </row>
    <row r="82" spans="1:11">
      <c r="A82" s="71"/>
      <c r="B82" s="95">
        <v>51</v>
      </c>
      <c r="C82" s="95"/>
      <c r="D82" s="95">
        <v>1950</v>
      </c>
      <c r="E82" s="71"/>
      <c r="F82" s="71"/>
      <c r="G82" s="71"/>
      <c r="H82" s="71"/>
      <c r="I82" s="71"/>
      <c r="J82" s="71"/>
      <c r="K82" s="71"/>
    </row>
    <row r="83" spans="1:11">
      <c r="A83" s="71"/>
      <c r="B83" s="95">
        <v>52</v>
      </c>
      <c r="C83" s="95"/>
      <c r="D83" s="95">
        <v>1951</v>
      </c>
      <c r="E83" s="71"/>
      <c r="F83" s="71"/>
      <c r="G83" s="71"/>
      <c r="H83" s="71"/>
      <c r="I83" s="71"/>
      <c r="J83" s="71"/>
      <c r="K83" s="71"/>
    </row>
    <row r="84" spans="1:11">
      <c r="A84" s="71"/>
      <c r="B84" s="95">
        <v>53</v>
      </c>
      <c r="C84" s="95"/>
      <c r="D84" s="95">
        <v>1952</v>
      </c>
      <c r="E84" s="71"/>
      <c r="F84" s="71"/>
      <c r="G84" s="71"/>
      <c r="H84" s="71"/>
      <c r="I84" s="71"/>
      <c r="J84" s="71"/>
      <c r="K84" s="71"/>
    </row>
    <row r="85" spans="1:11">
      <c r="A85" s="71"/>
      <c r="B85" s="95">
        <v>54</v>
      </c>
      <c r="C85" s="95"/>
      <c r="D85" s="95">
        <v>1953</v>
      </c>
      <c r="E85" s="71"/>
      <c r="F85" s="71"/>
      <c r="G85" s="71"/>
      <c r="H85" s="71"/>
      <c r="I85" s="71"/>
      <c r="J85" s="71"/>
      <c r="K85" s="71"/>
    </row>
    <row r="86" spans="1:11">
      <c r="A86" s="71"/>
      <c r="B86" s="95">
        <v>55</v>
      </c>
      <c r="C86" s="95"/>
      <c r="D86" s="95">
        <v>1954</v>
      </c>
      <c r="E86" s="71"/>
      <c r="F86" s="71"/>
      <c r="G86" s="71"/>
      <c r="H86" s="71"/>
      <c r="I86" s="71"/>
      <c r="J86" s="71"/>
      <c r="K86" s="71"/>
    </row>
    <row r="87" spans="1:11">
      <c r="A87" s="71"/>
      <c r="B87" s="95">
        <v>56</v>
      </c>
      <c r="C87" s="95"/>
      <c r="D87" s="95">
        <v>1955</v>
      </c>
      <c r="E87" s="71"/>
      <c r="F87" s="71"/>
      <c r="G87" s="71"/>
      <c r="H87" s="71"/>
      <c r="I87" s="71"/>
      <c r="J87" s="71"/>
      <c r="K87" s="71"/>
    </row>
    <row r="88" spans="1:11">
      <c r="A88" s="71"/>
      <c r="B88" s="95">
        <v>57</v>
      </c>
      <c r="C88" s="95"/>
      <c r="D88" s="95">
        <v>1956</v>
      </c>
      <c r="E88" s="71"/>
      <c r="F88" s="71"/>
      <c r="G88" s="71"/>
      <c r="H88" s="71"/>
      <c r="I88" s="71"/>
      <c r="J88" s="71"/>
      <c r="K88" s="71"/>
    </row>
    <row r="89" spans="1:11">
      <c r="A89" s="71"/>
      <c r="B89" s="95">
        <v>58</v>
      </c>
      <c r="C89" s="95"/>
      <c r="D89" s="95">
        <v>1957</v>
      </c>
      <c r="E89" s="71"/>
      <c r="F89" s="71"/>
      <c r="G89" s="71"/>
      <c r="H89" s="71"/>
      <c r="I89" s="71"/>
      <c r="J89" s="71"/>
      <c r="K89" s="71"/>
    </row>
    <row r="90" spans="1:11">
      <c r="A90" s="71"/>
      <c r="B90" s="95">
        <v>59</v>
      </c>
      <c r="C90" s="95"/>
      <c r="D90" s="95">
        <v>1958</v>
      </c>
      <c r="E90" s="71"/>
      <c r="F90" s="71"/>
      <c r="G90" s="71"/>
      <c r="H90" s="71"/>
      <c r="I90" s="71"/>
      <c r="J90" s="71"/>
      <c r="K90" s="71"/>
    </row>
    <row r="91" spans="1:11">
      <c r="A91" s="71"/>
      <c r="B91" s="95">
        <v>60</v>
      </c>
      <c r="C91" s="95"/>
      <c r="D91" s="95">
        <v>1959</v>
      </c>
      <c r="E91" s="71"/>
      <c r="F91" s="71"/>
      <c r="G91" s="71"/>
      <c r="H91" s="71"/>
      <c r="I91" s="71"/>
      <c r="J91" s="71"/>
      <c r="K91" s="71"/>
    </row>
    <row r="92" spans="1:11">
      <c r="A92" s="71"/>
      <c r="B92" s="95">
        <v>61</v>
      </c>
      <c r="C92" s="95"/>
      <c r="D92" s="95">
        <v>1960</v>
      </c>
      <c r="E92" s="71"/>
      <c r="F92" s="71"/>
      <c r="G92" s="71"/>
      <c r="H92" s="71"/>
      <c r="I92" s="71"/>
      <c r="J92" s="71"/>
      <c r="K92" s="71"/>
    </row>
    <row r="93" spans="1:11">
      <c r="A93" s="71"/>
      <c r="B93" s="95">
        <v>62</v>
      </c>
      <c r="C93" s="95"/>
      <c r="D93" s="95">
        <v>1961</v>
      </c>
      <c r="E93" s="71"/>
      <c r="F93" s="71"/>
      <c r="G93" s="71"/>
      <c r="H93" s="71"/>
      <c r="I93" s="71"/>
      <c r="J93" s="71"/>
      <c r="K93" s="71"/>
    </row>
    <row r="94" spans="1:11">
      <c r="A94" s="71"/>
      <c r="B94" s="95">
        <v>63</v>
      </c>
      <c r="C94" s="95"/>
      <c r="D94" s="95">
        <v>1962</v>
      </c>
      <c r="E94" s="71"/>
      <c r="F94" s="71"/>
      <c r="G94" s="71"/>
      <c r="H94" s="71"/>
      <c r="I94" s="71"/>
      <c r="J94" s="71"/>
      <c r="K94" s="71"/>
    </row>
    <row r="95" spans="1:11">
      <c r="A95" s="71"/>
      <c r="B95" s="95">
        <v>64</v>
      </c>
      <c r="C95" s="95"/>
      <c r="D95" s="95">
        <v>1963</v>
      </c>
      <c r="E95" s="71"/>
      <c r="F95" s="71"/>
      <c r="G95" s="71"/>
      <c r="H95" s="71"/>
      <c r="I95" s="71"/>
      <c r="J95" s="71"/>
      <c r="K95" s="71"/>
    </row>
    <row r="96" spans="1:11">
      <c r="A96" s="71"/>
      <c r="B96" s="95">
        <v>65</v>
      </c>
      <c r="C96" s="95"/>
      <c r="D96" s="95">
        <v>1964</v>
      </c>
      <c r="E96" s="71"/>
      <c r="F96" s="71"/>
      <c r="G96" s="71"/>
      <c r="H96" s="71"/>
      <c r="I96" s="71"/>
      <c r="J96" s="71"/>
      <c r="K96" s="71"/>
    </row>
    <row r="97" spans="1:11">
      <c r="A97" s="71"/>
      <c r="B97" s="95">
        <v>66</v>
      </c>
      <c r="C97" s="95"/>
      <c r="D97" s="95">
        <v>1965</v>
      </c>
      <c r="E97" s="71"/>
      <c r="F97" s="71"/>
      <c r="G97" s="71"/>
      <c r="H97" s="71"/>
      <c r="I97" s="71"/>
      <c r="J97" s="71"/>
      <c r="K97" s="71"/>
    </row>
    <row r="98" spans="1:11">
      <c r="A98" s="71"/>
      <c r="B98" s="95">
        <v>67</v>
      </c>
      <c r="C98" s="95"/>
      <c r="D98" s="95">
        <v>1966</v>
      </c>
      <c r="E98" s="71"/>
      <c r="F98" s="71"/>
      <c r="G98" s="71"/>
      <c r="H98" s="71"/>
      <c r="I98" s="71"/>
      <c r="J98" s="71"/>
      <c r="K98" s="71"/>
    </row>
    <row r="99" spans="1:11">
      <c r="A99" s="71"/>
      <c r="B99" s="95">
        <v>68</v>
      </c>
      <c r="C99" s="95"/>
      <c r="D99" s="95">
        <v>1967</v>
      </c>
      <c r="E99" s="71"/>
      <c r="F99" s="71"/>
      <c r="G99" s="71"/>
      <c r="H99" s="71"/>
      <c r="I99" s="71"/>
      <c r="J99" s="71"/>
      <c r="K99" s="71"/>
    </row>
    <row r="100" spans="1:11">
      <c r="A100" s="71"/>
      <c r="B100" s="95">
        <v>69</v>
      </c>
      <c r="C100" s="95"/>
      <c r="D100" s="95">
        <v>1968</v>
      </c>
      <c r="E100" s="71"/>
      <c r="F100" s="71"/>
      <c r="G100" s="71"/>
      <c r="H100" s="71"/>
      <c r="I100" s="71"/>
      <c r="J100" s="71"/>
      <c r="K100" s="71"/>
    </row>
    <row r="101" spans="1:11">
      <c r="A101" s="71"/>
      <c r="B101" s="95">
        <v>70</v>
      </c>
      <c r="C101" s="95"/>
      <c r="D101" s="95">
        <v>1969</v>
      </c>
      <c r="E101" s="71"/>
      <c r="F101" s="71"/>
      <c r="G101" s="71"/>
      <c r="H101" s="71"/>
      <c r="I101" s="71"/>
      <c r="J101" s="71"/>
      <c r="K101" s="71"/>
    </row>
    <row r="102" spans="1:11">
      <c r="A102" s="71"/>
      <c r="B102" s="95">
        <v>71</v>
      </c>
      <c r="C102" s="95"/>
      <c r="D102" s="95">
        <v>1970</v>
      </c>
      <c r="E102" s="71"/>
      <c r="F102" s="71"/>
      <c r="G102" s="71"/>
      <c r="H102" s="71"/>
      <c r="I102" s="71"/>
      <c r="J102" s="71"/>
      <c r="K102" s="71"/>
    </row>
    <row r="103" spans="1:11">
      <c r="A103" s="71"/>
      <c r="B103" s="95">
        <v>72</v>
      </c>
      <c r="C103" s="95"/>
      <c r="D103" s="95">
        <v>1971</v>
      </c>
      <c r="E103" s="71"/>
      <c r="F103" s="71"/>
      <c r="G103" s="71"/>
      <c r="H103" s="71"/>
      <c r="I103" s="71"/>
      <c r="J103" s="71"/>
      <c r="K103" s="71"/>
    </row>
    <row r="104" spans="1:11">
      <c r="A104" s="71"/>
      <c r="B104" s="95">
        <v>73</v>
      </c>
      <c r="C104" s="95"/>
      <c r="D104" s="95">
        <v>1972</v>
      </c>
      <c r="E104" s="71"/>
      <c r="F104" s="71"/>
      <c r="G104" s="71"/>
      <c r="H104" s="71"/>
      <c r="I104" s="71"/>
      <c r="J104" s="71"/>
      <c r="K104" s="71"/>
    </row>
    <row r="105" spans="1:11">
      <c r="A105" s="71"/>
      <c r="B105" s="95">
        <v>74</v>
      </c>
      <c r="C105" s="95"/>
      <c r="D105" s="95">
        <v>1973</v>
      </c>
      <c r="E105" s="71"/>
      <c r="F105" s="71"/>
      <c r="G105" s="71"/>
      <c r="H105" s="71"/>
      <c r="I105" s="71"/>
      <c r="J105" s="71"/>
      <c r="K105" s="71"/>
    </row>
    <row r="106" spans="1:11">
      <c r="A106" s="71"/>
      <c r="B106" s="95">
        <v>75</v>
      </c>
      <c r="C106" s="95"/>
      <c r="D106" s="95">
        <v>1974</v>
      </c>
      <c r="E106" s="71"/>
      <c r="F106" s="71"/>
      <c r="G106" s="71"/>
      <c r="H106" s="71"/>
      <c r="I106" s="71"/>
      <c r="J106" s="71"/>
      <c r="K106" s="71"/>
    </row>
    <row r="107" spans="1:11">
      <c r="A107" s="71"/>
      <c r="B107" s="95">
        <v>76</v>
      </c>
      <c r="C107" s="95"/>
      <c r="D107" s="95">
        <v>1975</v>
      </c>
      <c r="E107" s="71"/>
      <c r="F107" s="71"/>
      <c r="G107" s="71"/>
      <c r="H107" s="71"/>
      <c r="I107" s="71"/>
      <c r="J107" s="71"/>
      <c r="K107" s="71"/>
    </row>
    <row r="108" spans="1:11">
      <c r="A108" s="71"/>
      <c r="B108" s="95">
        <v>77</v>
      </c>
      <c r="C108" s="95"/>
      <c r="D108" s="95">
        <v>1976</v>
      </c>
      <c r="E108" s="71"/>
      <c r="F108" s="71"/>
      <c r="G108" s="71"/>
      <c r="H108" s="71"/>
      <c r="I108" s="71"/>
      <c r="J108" s="71"/>
      <c r="K108" s="71"/>
    </row>
    <row r="109" spans="1:11">
      <c r="A109" s="71"/>
      <c r="B109" s="95">
        <v>78</v>
      </c>
      <c r="C109" s="95"/>
      <c r="D109" s="95">
        <v>1977</v>
      </c>
      <c r="E109" s="71"/>
      <c r="F109" s="71"/>
      <c r="G109" s="71"/>
      <c r="H109" s="71"/>
      <c r="I109" s="71"/>
      <c r="J109" s="71"/>
      <c r="K109" s="71"/>
    </row>
    <row r="110" spans="1:11">
      <c r="A110" s="71"/>
      <c r="B110" s="95">
        <v>79</v>
      </c>
      <c r="C110" s="95"/>
      <c r="D110" s="95">
        <v>1978</v>
      </c>
      <c r="E110" s="71"/>
      <c r="F110" s="71"/>
      <c r="G110" s="71"/>
      <c r="H110" s="71"/>
      <c r="I110" s="71"/>
      <c r="J110" s="71"/>
      <c r="K110" s="71"/>
    </row>
    <row r="111" spans="1:11">
      <c r="A111" s="71"/>
      <c r="B111" s="95">
        <v>80</v>
      </c>
      <c r="C111" s="95"/>
      <c r="D111" s="95">
        <v>1979</v>
      </c>
      <c r="E111" s="71"/>
      <c r="F111" s="71"/>
      <c r="G111" s="71"/>
      <c r="H111" s="71"/>
      <c r="I111" s="71"/>
      <c r="J111" s="71"/>
      <c r="K111" s="71"/>
    </row>
    <row r="112" spans="1:11">
      <c r="A112" s="71"/>
      <c r="B112" s="95">
        <v>81</v>
      </c>
      <c r="C112" s="95"/>
      <c r="D112" s="95">
        <v>1980</v>
      </c>
      <c r="E112" s="71"/>
      <c r="F112" s="71"/>
      <c r="G112" s="71"/>
      <c r="H112" s="71"/>
      <c r="I112" s="71"/>
      <c r="J112" s="71"/>
      <c r="K112" s="71"/>
    </row>
    <row r="113" spans="1:11">
      <c r="A113" s="71"/>
      <c r="B113" s="95">
        <v>82</v>
      </c>
      <c r="C113" s="95"/>
      <c r="D113" s="95">
        <v>1981</v>
      </c>
      <c r="E113" s="71"/>
      <c r="F113" s="71"/>
      <c r="G113" s="71"/>
      <c r="H113" s="71"/>
      <c r="I113" s="71"/>
      <c r="J113" s="71"/>
      <c r="K113" s="71"/>
    </row>
    <row r="114" spans="1:11">
      <c r="A114" s="71"/>
      <c r="B114" s="95">
        <v>83</v>
      </c>
      <c r="C114" s="95"/>
      <c r="D114" s="95">
        <v>1982</v>
      </c>
      <c r="E114" s="71"/>
      <c r="F114" s="71"/>
      <c r="G114" s="71"/>
      <c r="H114" s="71"/>
      <c r="I114" s="71"/>
      <c r="J114" s="71"/>
      <c r="K114" s="71"/>
    </row>
    <row r="115" spans="1:11">
      <c r="A115" s="71"/>
      <c r="B115" s="95">
        <v>84</v>
      </c>
      <c r="C115" s="95"/>
      <c r="D115" s="95">
        <v>1983</v>
      </c>
      <c r="E115" s="71"/>
      <c r="F115" s="71"/>
      <c r="G115" s="71"/>
      <c r="H115" s="71"/>
      <c r="I115" s="71"/>
      <c r="J115" s="71"/>
      <c r="K115" s="71"/>
    </row>
    <row r="116" spans="1:11">
      <c r="A116" s="71"/>
      <c r="B116" s="95">
        <v>85</v>
      </c>
      <c r="C116" s="95"/>
      <c r="D116" s="95">
        <v>1984</v>
      </c>
      <c r="E116" s="71"/>
      <c r="F116" s="71"/>
      <c r="G116" s="71"/>
      <c r="H116" s="71"/>
      <c r="I116" s="71"/>
      <c r="J116" s="71"/>
      <c r="K116" s="71"/>
    </row>
    <row r="117" spans="1:11">
      <c r="A117" s="71"/>
      <c r="B117" s="95">
        <v>86</v>
      </c>
      <c r="C117" s="95"/>
      <c r="D117" s="95">
        <v>1985</v>
      </c>
      <c r="E117" s="71"/>
      <c r="F117" s="71"/>
      <c r="G117" s="71"/>
      <c r="H117" s="71"/>
      <c r="I117" s="71"/>
      <c r="J117" s="71"/>
      <c r="K117" s="71"/>
    </row>
    <row r="118" spans="1:11">
      <c r="A118" s="71"/>
      <c r="B118" s="95">
        <v>87</v>
      </c>
      <c r="C118" s="95"/>
      <c r="D118" s="95">
        <v>1986</v>
      </c>
      <c r="E118" s="71"/>
      <c r="F118" s="71"/>
      <c r="G118" s="71"/>
      <c r="H118" s="71"/>
      <c r="I118" s="71"/>
      <c r="J118" s="71"/>
      <c r="K118" s="71"/>
    </row>
    <row r="119" spans="1:11">
      <c r="A119" s="71"/>
      <c r="B119" s="95">
        <v>88</v>
      </c>
      <c r="C119" s="95"/>
      <c r="D119" s="95">
        <v>1987</v>
      </c>
      <c r="E119" s="71"/>
      <c r="F119" s="71"/>
      <c r="G119" s="71"/>
      <c r="H119" s="71"/>
      <c r="I119" s="71"/>
      <c r="J119" s="71"/>
      <c r="K119" s="71"/>
    </row>
    <row r="120" spans="1:11">
      <c r="A120" s="71"/>
      <c r="B120" s="95">
        <v>89</v>
      </c>
      <c r="C120" s="95"/>
      <c r="D120" s="95">
        <v>1988</v>
      </c>
      <c r="E120" s="71"/>
      <c r="F120" s="71"/>
      <c r="G120" s="71"/>
      <c r="H120" s="71"/>
      <c r="I120" s="71"/>
      <c r="J120" s="71"/>
      <c r="K120" s="71"/>
    </row>
    <row r="121" spans="1:11">
      <c r="A121" s="71"/>
      <c r="B121" s="95">
        <v>90</v>
      </c>
      <c r="C121" s="95"/>
      <c r="D121" s="95">
        <v>1989</v>
      </c>
      <c r="E121" s="71"/>
      <c r="F121" s="71"/>
      <c r="G121" s="71"/>
      <c r="H121" s="71"/>
      <c r="I121" s="71"/>
      <c r="J121" s="71"/>
      <c r="K121" s="71"/>
    </row>
    <row r="122" spans="1:11">
      <c r="A122" s="71"/>
      <c r="B122" s="95">
        <v>91</v>
      </c>
      <c r="C122" s="95"/>
      <c r="D122" s="95">
        <v>1990</v>
      </c>
      <c r="E122" s="71"/>
      <c r="F122" s="71"/>
      <c r="G122" s="71"/>
      <c r="H122" s="71"/>
      <c r="I122" s="71"/>
      <c r="J122" s="71"/>
      <c r="K122" s="71"/>
    </row>
    <row r="123" spans="1:11">
      <c r="A123" s="71"/>
      <c r="B123" s="95">
        <v>92</v>
      </c>
      <c r="C123" s="95"/>
      <c r="D123" s="95">
        <v>1991</v>
      </c>
      <c r="E123" s="71"/>
      <c r="F123" s="71"/>
      <c r="G123" s="71"/>
      <c r="H123" s="71"/>
      <c r="I123" s="71"/>
      <c r="J123" s="71"/>
      <c r="K123" s="71"/>
    </row>
    <row r="124" spans="1:11">
      <c r="A124" s="71"/>
      <c r="B124" s="95">
        <v>93</v>
      </c>
      <c r="C124" s="95"/>
      <c r="D124" s="95">
        <v>1992</v>
      </c>
      <c r="E124" s="71"/>
      <c r="F124" s="71"/>
      <c r="G124" s="71"/>
      <c r="H124" s="71"/>
      <c r="I124" s="71"/>
      <c r="J124" s="71"/>
      <c r="K124" s="71"/>
    </row>
    <row r="125" spans="1:11">
      <c r="A125" s="71"/>
      <c r="B125" s="95">
        <v>94</v>
      </c>
      <c r="C125" s="95"/>
      <c r="D125" s="95">
        <v>1993</v>
      </c>
      <c r="E125" s="71"/>
      <c r="F125" s="71"/>
      <c r="G125" s="71"/>
      <c r="H125" s="71"/>
      <c r="I125" s="71"/>
      <c r="J125" s="71"/>
      <c r="K125" s="71"/>
    </row>
    <row r="126" spans="1:11">
      <c r="A126" s="71"/>
      <c r="B126" s="95">
        <v>95</v>
      </c>
      <c r="C126" s="95"/>
      <c r="D126" s="95">
        <v>1994</v>
      </c>
      <c r="E126" s="71"/>
      <c r="F126" s="71"/>
      <c r="G126" s="71"/>
      <c r="H126" s="71"/>
      <c r="I126" s="71"/>
      <c r="J126" s="71"/>
      <c r="K126" s="71"/>
    </row>
    <row r="127" spans="1:11">
      <c r="A127" s="71"/>
      <c r="B127" s="95">
        <v>96</v>
      </c>
      <c r="C127" s="95"/>
      <c r="D127" s="95">
        <v>1995</v>
      </c>
      <c r="E127" s="71"/>
      <c r="F127" s="71"/>
      <c r="G127" s="71"/>
      <c r="H127" s="71"/>
      <c r="I127" s="71"/>
      <c r="J127" s="71"/>
      <c r="K127" s="71"/>
    </row>
    <row r="128" spans="1:11">
      <c r="A128" s="71"/>
      <c r="B128" s="95">
        <v>97</v>
      </c>
      <c r="C128" s="95"/>
      <c r="D128" s="95">
        <v>1996</v>
      </c>
      <c r="E128" s="71"/>
      <c r="F128" s="71"/>
      <c r="G128" s="71"/>
      <c r="H128" s="71"/>
      <c r="I128" s="71"/>
      <c r="J128" s="71"/>
      <c r="K128" s="71"/>
    </row>
    <row r="129" spans="1:11">
      <c r="A129" s="71"/>
      <c r="B129" s="95">
        <v>98</v>
      </c>
      <c r="C129" s="95"/>
      <c r="D129" s="95">
        <v>1997</v>
      </c>
      <c r="E129" s="71"/>
      <c r="F129" s="71"/>
      <c r="G129" s="71"/>
      <c r="H129" s="71"/>
      <c r="I129" s="71"/>
      <c r="J129" s="71"/>
      <c r="K129" s="71"/>
    </row>
    <row r="130" spans="1:11">
      <c r="A130" s="71"/>
      <c r="B130" s="95">
        <v>99</v>
      </c>
      <c r="C130" s="95"/>
      <c r="D130" s="95">
        <v>1998</v>
      </c>
      <c r="E130" s="71"/>
      <c r="F130" s="71"/>
      <c r="G130" s="71"/>
      <c r="H130" s="71"/>
      <c r="I130" s="71"/>
      <c r="J130" s="71"/>
      <c r="K130" s="71"/>
    </row>
    <row r="131" spans="1:11">
      <c r="A131" s="71"/>
      <c r="B131" s="95">
        <v>100</v>
      </c>
      <c r="C131" s="95"/>
      <c r="D131" s="95">
        <v>1999</v>
      </c>
      <c r="E131" s="71"/>
      <c r="F131" s="71"/>
      <c r="G131" s="71"/>
      <c r="H131" s="71"/>
      <c r="I131" s="71"/>
      <c r="J131" s="71"/>
      <c r="K131" s="71"/>
    </row>
    <row r="132" spans="1:11">
      <c r="A132" s="71"/>
      <c r="B132" s="97"/>
      <c r="C132" s="97"/>
      <c r="D132" s="95">
        <v>2000</v>
      </c>
      <c r="E132" s="71"/>
      <c r="F132" s="71"/>
      <c r="G132" s="71"/>
      <c r="H132" s="71"/>
      <c r="I132" s="71"/>
      <c r="J132" s="71"/>
      <c r="K132" s="71"/>
    </row>
    <row r="133" spans="1:11">
      <c r="A133" s="71"/>
      <c r="B133" s="97"/>
      <c r="C133" s="97"/>
      <c r="D133" s="95">
        <v>2001</v>
      </c>
      <c r="E133" s="71"/>
      <c r="F133" s="71"/>
      <c r="G133" s="71"/>
      <c r="H133" s="71"/>
      <c r="I133" s="71"/>
      <c r="J133" s="71"/>
      <c r="K133" s="71"/>
    </row>
    <row r="134" spans="1:11">
      <c r="A134" s="71"/>
      <c r="B134" s="97"/>
      <c r="C134" s="97"/>
      <c r="D134" s="95">
        <v>2002</v>
      </c>
      <c r="E134" s="71"/>
      <c r="F134" s="71"/>
      <c r="G134" s="71"/>
      <c r="H134" s="71"/>
      <c r="I134" s="71"/>
      <c r="J134" s="71"/>
      <c r="K134" s="71"/>
    </row>
    <row r="135" spans="1:11">
      <c r="A135" s="71"/>
      <c r="B135" s="97"/>
      <c r="C135" s="97"/>
      <c r="D135" s="95">
        <v>2003</v>
      </c>
      <c r="E135" s="71"/>
      <c r="F135" s="71"/>
      <c r="G135" s="71"/>
      <c r="H135" s="71"/>
      <c r="I135" s="71"/>
      <c r="J135" s="71"/>
      <c r="K135" s="71"/>
    </row>
    <row r="136" spans="1:11">
      <c r="A136" s="71"/>
      <c r="B136" s="97"/>
      <c r="C136" s="97"/>
      <c r="D136" s="95"/>
      <c r="E136" s="71"/>
      <c r="F136" s="71"/>
      <c r="G136" s="71"/>
      <c r="H136" s="71"/>
      <c r="I136" s="71"/>
      <c r="J136" s="71"/>
      <c r="K136" s="71"/>
    </row>
    <row r="137" spans="1:11">
      <c r="A137" s="71"/>
      <c r="B137" s="97"/>
      <c r="C137" s="98"/>
      <c r="D137" s="99">
        <v>2005</v>
      </c>
      <c r="E137" s="100"/>
      <c r="F137" s="100"/>
      <c r="G137" s="71"/>
      <c r="H137" s="71"/>
      <c r="I137" s="71"/>
      <c r="J137" s="71"/>
      <c r="K137" s="71"/>
    </row>
    <row r="138" spans="1:11">
      <c r="A138" s="71"/>
      <c r="B138" s="101"/>
      <c r="C138" s="98"/>
      <c r="D138" s="99">
        <v>2006</v>
      </c>
      <c r="E138" s="100"/>
      <c r="F138" s="100"/>
      <c r="G138" s="102"/>
      <c r="H138" s="102"/>
      <c r="I138" s="102"/>
      <c r="J138" s="71"/>
      <c r="K138" s="71"/>
    </row>
    <row r="139" spans="1:11">
      <c r="A139" s="71"/>
      <c r="B139" s="101"/>
      <c r="C139" s="98"/>
      <c r="D139" s="99">
        <v>2007</v>
      </c>
      <c r="E139" s="100"/>
      <c r="F139" s="100"/>
      <c r="G139" s="102"/>
      <c r="H139" s="102"/>
      <c r="I139" s="102"/>
      <c r="J139" s="71"/>
      <c r="K139" s="71"/>
    </row>
    <row r="140" spans="1:11">
      <c r="A140" s="71"/>
      <c r="B140" s="101"/>
      <c r="C140" s="98"/>
      <c r="D140" s="99">
        <v>2008</v>
      </c>
      <c r="E140" s="100"/>
      <c r="F140" s="100"/>
      <c r="G140" s="102"/>
      <c r="H140" s="102"/>
      <c r="I140" s="102"/>
      <c r="J140" s="71"/>
      <c r="K140" s="71"/>
    </row>
    <row r="141" spans="1:11">
      <c r="A141" s="71"/>
      <c r="B141" s="101"/>
      <c r="C141" s="98"/>
      <c r="D141" s="99">
        <v>2009</v>
      </c>
      <c r="E141" s="100"/>
      <c r="F141" s="100"/>
      <c r="G141" s="102"/>
      <c r="H141" s="102"/>
      <c r="I141" s="102"/>
      <c r="J141" s="71"/>
      <c r="K141" s="71"/>
    </row>
    <row r="142" spans="1:11">
      <c r="A142" s="71"/>
      <c r="B142" s="101"/>
      <c r="C142" s="98"/>
      <c r="D142" s="99">
        <v>2010</v>
      </c>
      <c r="E142" s="100"/>
      <c r="F142" s="100"/>
      <c r="G142" s="102"/>
      <c r="H142" s="102"/>
      <c r="I142" s="102"/>
      <c r="J142" s="71"/>
      <c r="K142" s="71"/>
    </row>
    <row r="143" spans="1:11">
      <c r="A143" s="71"/>
      <c r="B143" s="101"/>
      <c r="C143" s="98"/>
      <c r="D143" s="99">
        <v>2011</v>
      </c>
      <c r="E143" s="100"/>
      <c r="F143" s="100"/>
      <c r="G143" s="102"/>
      <c r="H143" s="102"/>
      <c r="I143" s="102"/>
      <c r="J143" s="71"/>
      <c r="K143" s="71"/>
    </row>
    <row r="144" spans="1:11">
      <c r="A144" s="71"/>
      <c r="B144" s="101"/>
      <c r="C144" s="98"/>
      <c r="D144" s="99">
        <v>2012</v>
      </c>
      <c r="E144" s="100"/>
      <c r="F144" s="100"/>
      <c r="G144" s="102"/>
      <c r="H144" s="102"/>
      <c r="I144" s="102"/>
      <c r="J144" s="71"/>
      <c r="K144" s="71"/>
    </row>
    <row r="145" spans="1:11">
      <c r="A145" s="71"/>
      <c r="B145" s="101"/>
      <c r="C145" s="98"/>
      <c r="D145" s="99">
        <v>2013</v>
      </c>
      <c r="E145" s="100"/>
      <c r="F145" s="100"/>
      <c r="G145" s="102"/>
      <c r="H145" s="102"/>
      <c r="I145" s="102"/>
      <c r="J145" s="71"/>
      <c r="K145" s="71"/>
    </row>
    <row r="146" spans="1:11">
      <c r="A146" s="71"/>
      <c r="B146" s="101"/>
      <c r="C146" s="98"/>
      <c r="D146" s="99">
        <v>2014</v>
      </c>
      <c r="E146" s="100"/>
      <c r="F146" s="100"/>
      <c r="G146" s="102"/>
      <c r="H146" s="102"/>
      <c r="I146" s="102"/>
      <c r="J146" s="71"/>
      <c r="K146" s="71"/>
    </row>
    <row r="147" spans="1:11">
      <c r="A147" s="71"/>
      <c r="B147" s="101"/>
      <c r="C147" s="98"/>
      <c r="D147" s="99">
        <v>2015</v>
      </c>
      <c r="E147" s="100"/>
      <c r="F147" s="100"/>
      <c r="G147" s="102"/>
      <c r="H147" s="102"/>
      <c r="I147" s="102"/>
      <c r="J147" s="71"/>
      <c r="K147" s="71"/>
    </row>
    <row r="148" spans="1:11">
      <c r="A148" s="71"/>
      <c r="B148" s="101"/>
      <c r="C148" s="98"/>
      <c r="D148" s="99">
        <v>2016</v>
      </c>
      <c r="E148" s="100"/>
      <c r="F148" s="100"/>
      <c r="G148" s="102"/>
      <c r="H148" s="102"/>
      <c r="I148" s="102"/>
      <c r="J148" s="71"/>
      <c r="K148" s="71"/>
    </row>
    <row r="149" spans="1:11">
      <c r="A149" s="71"/>
      <c r="B149" s="101"/>
      <c r="C149" s="98"/>
      <c r="D149" s="99">
        <v>2017</v>
      </c>
      <c r="E149" s="100"/>
      <c r="F149" s="100"/>
      <c r="G149" s="102"/>
      <c r="H149" s="102"/>
      <c r="I149" s="102"/>
      <c r="J149" s="71"/>
      <c r="K149" s="71"/>
    </row>
    <row r="150" spans="1:11">
      <c r="A150" s="71"/>
      <c r="B150" s="101"/>
      <c r="C150" s="98"/>
      <c r="D150" s="99">
        <v>2018</v>
      </c>
      <c r="E150" s="100"/>
      <c r="F150" s="100"/>
      <c r="G150" s="102"/>
      <c r="H150" s="102"/>
      <c r="I150" s="102"/>
      <c r="J150" s="71"/>
      <c r="K150" s="71"/>
    </row>
    <row r="151" spans="1:11">
      <c r="A151" s="71"/>
      <c r="B151" s="101"/>
      <c r="C151" s="98"/>
      <c r="D151" s="99">
        <v>2019</v>
      </c>
      <c r="E151" s="100"/>
      <c r="F151" s="100"/>
      <c r="G151" s="102"/>
      <c r="H151" s="102"/>
      <c r="I151" s="102"/>
      <c r="J151" s="71"/>
      <c r="K151" s="71"/>
    </row>
    <row r="152" spans="1:11">
      <c r="A152" s="71"/>
      <c r="B152" s="101"/>
      <c r="C152" s="98"/>
      <c r="D152" s="99">
        <v>2020</v>
      </c>
      <c r="E152" s="100"/>
      <c r="F152" s="100"/>
      <c r="G152" s="102"/>
      <c r="H152" s="102"/>
      <c r="I152" s="102"/>
      <c r="J152" s="71"/>
      <c r="K152" s="71"/>
    </row>
    <row r="153" spans="1:11">
      <c r="A153" s="71"/>
      <c r="B153" s="101"/>
      <c r="C153" s="98"/>
      <c r="D153" s="99">
        <v>2021</v>
      </c>
      <c r="E153" s="100"/>
      <c r="F153" s="100"/>
      <c r="G153" s="102"/>
      <c r="H153" s="102"/>
      <c r="I153" s="102"/>
      <c r="J153" s="71"/>
      <c r="K153" s="71"/>
    </row>
    <row r="154" spans="1:11">
      <c r="A154" s="71"/>
      <c r="B154" s="101"/>
      <c r="C154" s="98"/>
      <c r="D154" s="99">
        <v>2022</v>
      </c>
      <c r="E154" s="100"/>
      <c r="F154" s="100"/>
      <c r="G154" s="102"/>
      <c r="H154" s="102"/>
      <c r="I154" s="102"/>
      <c r="J154" s="71"/>
      <c r="K154" s="71"/>
    </row>
    <row r="155" spans="1:11">
      <c r="A155" s="71"/>
      <c r="B155" s="101"/>
      <c r="C155" s="98"/>
      <c r="D155" s="99">
        <v>2023</v>
      </c>
      <c r="E155" s="100"/>
      <c r="F155" s="100"/>
      <c r="G155" s="102"/>
      <c r="H155" s="102"/>
      <c r="I155" s="102"/>
      <c r="J155" s="71"/>
      <c r="K155" s="71"/>
    </row>
    <row r="156" spans="1:11">
      <c r="A156" s="71"/>
      <c r="B156" s="101"/>
      <c r="C156" s="98"/>
      <c r="D156" s="99">
        <v>2024</v>
      </c>
      <c r="E156" s="100"/>
      <c r="F156" s="100"/>
      <c r="G156" s="102"/>
      <c r="H156" s="102"/>
      <c r="I156" s="102"/>
      <c r="J156" s="71"/>
      <c r="K156" s="71"/>
    </row>
    <row r="157" spans="1:11">
      <c r="A157" s="71"/>
      <c r="B157" s="101"/>
      <c r="C157" s="98"/>
      <c r="D157" s="99">
        <v>2025</v>
      </c>
      <c r="E157" s="100"/>
      <c r="F157" s="100"/>
      <c r="G157" s="102"/>
      <c r="H157" s="102"/>
      <c r="I157" s="102"/>
      <c r="J157" s="71"/>
      <c r="K157" s="71"/>
    </row>
    <row r="158" spans="1:11">
      <c r="A158" s="71"/>
      <c r="B158" s="101"/>
      <c r="C158" s="98"/>
      <c r="D158" s="99">
        <v>2026</v>
      </c>
      <c r="E158" s="100"/>
      <c r="F158" s="100"/>
      <c r="G158" s="102"/>
      <c r="H158" s="102"/>
      <c r="I158" s="102"/>
      <c r="J158" s="71"/>
      <c r="K158" s="71"/>
    </row>
    <row r="159" spans="1:11">
      <c r="A159" s="71"/>
      <c r="B159" s="101"/>
      <c r="C159" s="98"/>
      <c r="D159" s="99">
        <v>2027</v>
      </c>
      <c r="E159" s="100"/>
      <c r="F159" s="100"/>
      <c r="G159" s="102"/>
      <c r="H159" s="102"/>
      <c r="I159" s="102"/>
      <c r="J159" s="71"/>
      <c r="K159" s="71"/>
    </row>
    <row r="160" spans="1:11">
      <c r="A160" s="71"/>
      <c r="B160" s="101"/>
      <c r="C160" s="98"/>
      <c r="D160" s="99">
        <v>2028</v>
      </c>
      <c r="E160" s="100"/>
      <c r="F160" s="100"/>
      <c r="G160" s="102"/>
      <c r="H160" s="102"/>
      <c r="I160" s="102"/>
      <c r="J160" s="71"/>
      <c r="K160" s="71"/>
    </row>
    <row r="161" spans="1:11">
      <c r="A161" s="71"/>
      <c r="B161" s="101"/>
      <c r="C161" s="98"/>
      <c r="D161" s="99">
        <v>2029</v>
      </c>
      <c r="E161" s="100"/>
      <c r="F161" s="100"/>
      <c r="G161" s="102"/>
      <c r="H161" s="102"/>
      <c r="I161" s="102"/>
      <c r="J161" s="71"/>
      <c r="K161" s="71"/>
    </row>
    <row r="162" spans="1:11">
      <c r="A162" s="71"/>
      <c r="B162" s="101"/>
      <c r="C162" s="98"/>
      <c r="D162" s="99">
        <v>2030</v>
      </c>
      <c r="E162" s="100"/>
      <c r="F162" s="100"/>
      <c r="G162" s="102"/>
      <c r="H162" s="102"/>
      <c r="I162" s="102"/>
      <c r="J162" s="71"/>
      <c r="K162" s="71"/>
    </row>
    <row r="163" spans="1:11">
      <c r="A163" s="71"/>
      <c r="B163" s="101"/>
      <c r="C163" s="98"/>
      <c r="D163" s="99">
        <v>2031</v>
      </c>
      <c r="E163" s="100"/>
      <c r="F163" s="100"/>
      <c r="G163" s="102"/>
      <c r="H163" s="102"/>
      <c r="I163" s="102"/>
      <c r="J163" s="71"/>
      <c r="K163" s="71"/>
    </row>
    <row r="164" spans="1:11">
      <c r="A164" s="71"/>
      <c r="B164" s="101"/>
      <c r="C164" s="98"/>
      <c r="D164" s="99">
        <v>2032</v>
      </c>
      <c r="E164" s="100"/>
      <c r="F164" s="100"/>
      <c r="G164" s="102"/>
      <c r="H164" s="102"/>
      <c r="I164" s="102"/>
      <c r="J164" s="71"/>
      <c r="K164" s="71"/>
    </row>
    <row r="165" spans="1:11">
      <c r="A165" s="71"/>
      <c r="B165" s="101"/>
      <c r="C165" s="98"/>
      <c r="D165" s="99">
        <v>2033</v>
      </c>
      <c r="E165" s="100"/>
      <c r="F165" s="100"/>
      <c r="G165" s="102"/>
      <c r="H165" s="102"/>
      <c r="I165" s="102"/>
      <c r="J165" s="71"/>
      <c r="K165" s="71"/>
    </row>
    <row r="166" spans="1:11">
      <c r="A166" s="71"/>
      <c r="B166" s="101"/>
      <c r="C166" s="98"/>
      <c r="D166" s="99">
        <v>2034</v>
      </c>
      <c r="E166" s="100"/>
      <c r="F166" s="100"/>
      <c r="G166" s="102"/>
      <c r="H166" s="102"/>
      <c r="I166" s="102"/>
      <c r="J166" s="71"/>
      <c r="K166" s="71"/>
    </row>
    <row r="167" spans="1:11">
      <c r="A167" s="71"/>
      <c r="B167" s="101"/>
      <c r="C167" s="98"/>
      <c r="D167" s="99">
        <v>2035</v>
      </c>
      <c r="E167" s="100"/>
      <c r="F167" s="100"/>
      <c r="G167" s="102"/>
      <c r="H167" s="102"/>
      <c r="I167" s="102"/>
      <c r="J167" s="71"/>
      <c r="K167" s="71"/>
    </row>
    <row r="168" spans="1:11">
      <c r="A168" s="71"/>
      <c r="B168" s="101"/>
      <c r="C168" s="98"/>
      <c r="D168" s="99">
        <v>2036</v>
      </c>
      <c r="E168" s="100"/>
      <c r="F168" s="100"/>
      <c r="G168" s="102"/>
      <c r="H168" s="102"/>
      <c r="I168" s="102"/>
      <c r="J168" s="71"/>
      <c r="K168" s="71"/>
    </row>
    <row r="169" spans="1:11">
      <c r="A169" s="71"/>
      <c r="B169" s="101"/>
      <c r="C169" s="98"/>
      <c r="D169" s="99">
        <v>2037</v>
      </c>
      <c r="E169" s="100"/>
      <c r="F169" s="100"/>
      <c r="G169" s="102"/>
      <c r="H169" s="102"/>
      <c r="I169" s="102"/>
      <c r="J169" s="71"/>
      <c r="K169" s="71"/>
    </row>
    <row r="170" spans="1:11">
      <c r="A170" s="71"/>
      <c r="B170" s="101"/>
      <c r="C170" s="98"/>
      <c r="D170" s="99">
        <v>2038</v>
      </c>
      <c r="E170" s="100"/>
      <c r="F170" s="100"/>
      <c r="G170" s="102"/>
      <c r="H170" s="102"/>
      <c r="I170" s="102"/>
      <c r="J170" s="71"/>
      <c r="K170" s="71"/>
    </row>
    <row r="171" spans="1:11">
      <c r="A171" s="71"/>
      <c r="B171" s="101"/>
      <c r="C171" s="98"/>
      <c r="D171" s="99">
        <v>2039</v>
      </c>
      <c r="E171" s="100"/>
      <c r="F171" s="100"/>
      <c r="G171" s="102"/>
      <c r="H171" s="102"/>
      <c r="I171" s="102"/>
      <c r="J171" s="71"/>
      <c r="K171" s="71"/>
    </row>
    <row r="172" spans="1:11">
      <c r="A172" s="71"/>
      <c r="B172" s="101"/>
      <c r="C172" s="98"/>
      <c r="D172" s="99">
        <v>2040</v>
      </c>
      <c r="E172" s="100"/>
      <c r="F172" s="100"/>
      <c r="G172" s="102"/>
      <c r="H172" s="102"/>
      <c r="I172" s="102"/>
      <c r="J172" s="71"/>
      <c r="K172" s="71"/>
    </row>
    <row r="173" spans="1:11">
      <c r="A173" s="71"/>
      <c r="B173" s="101"/>
      <c r="C173" s="98"/>
      <c r="D173" s="99">
        <v>2041</v>
      </c>
      <c r="E173" s="100"/>
      <c r="F173" s="100"/>
      <c r="G173" s="102"/>
      <c r="H173" s="102"/>
      <c r="I173" s="102"/>
      <c r="J173" s="71"/>
      <c r="K173" s="71"/>
    </row>
    <row r="174" spans="1:11">
      <c r="A174" s="71"/>
      <c r="B174" s="101"/>
      <c r="C174" s="98"/>
      <c r="D174" s="99">
        <v>2042</v>
      </c>
      <c r="E174" s="100"/>
      <c r="F174" s="100"/>
      <c r="G174" s="102"/>
      <c r="H174" s="102"/>
      <c r="I174" s="102"/>
      <c r="J174" s="71"/>
      <c r="K174" s="71"/>
    </row>
    <row r="175" spans="1:11">
      <c r="A175" s="71"/>
      <c r="B175" s="101"/>
      <c r="C175" s="98"/>
      <c r="D175" s="99">
        <v>2043</v>
      </c>
      <c r="E175" s="100"/>
      <c r="F175" s="100"/>
      <c r="G175" s="102"/>
      <c r="H175" s="102"/>
      <c r="I175" s="102"/>
      <c r="J175" s="71"/>
      <c r="K175" s="71"/>
    </row>
    <row r="176" spans="1:11">
      <c r="A176" s="71"/>
      <c r="B176" s="101"/>
      <c r="C176" s="98"/>
      <c r="D176" s="99">
        <v>2044</v>
      </c>
      <c r="E176" s="100"/>
      <c r="F176" s="100"/>
      <c r="G176" s="102"/>
      <c r="H176" s="102"/>
      <c r="I176" s="102"/>
      <c r="J176" s="71"/>
      <c r="K176" s="71"/>
    </row>
    <row r="177" spans="1:11">
      <c r="A177" s="71"/>
      <c r="B177" s="101"/>
      <c r="C177" s="98"/>
      <c r="D177" s="99">
        <v>2045</v>
      </c>
      <c r="E177" s="100"/>
      <c r="F177" s="100"/>
      <c r="G177" s="102"/>
      <c r="H177" s="102"/>
      <c r="I177" s="102"/>
      <c r="J177" s="71"/>
      <c r="K177" s="71"/>
    </row>
    <row r="178" spans="1:11">
      <c r="A178" s="71"/>
      <c r="B178" s="101"/>
      <c r="C178" s="98"/>
      <c r="D178" s="99">
        <v>2046</v>
      </c>
      <c r="E178" s="100"/>
      <c r="F178" s="100"/>
      <c r="G178" s="102"/>
      <c r="H178" s="102"/>
      <c r="I178" s="102"/>
      <c r="J178" s="71"/>
      <c r="K178" s="71"/>
    </row>
    <row r="179" spans="1:11">
      <c r="A179" s="71"/>
      <c r="B179" s="101"/>
      <c r="C179" s="98"/>
      <c r="D179" s="99">
        <v>2047</v>
      </c>
      <c r="E179" s="100"/>
      <c r="F179" s="100"/>
      <c r="G179" s="102"/>
      <c r="H179" s="102"/>
      <c r="I179" s="102"/>
      <c r="J179" s="71"/>
      <c r="K179" s="71"/>
    </row>
    <row r="180" spans="1:11">
      <c r="A180" s="71"/>
      <c r="B180" s="101"/>
      <c r="C180" s="98"/>
      <c r="D180" s="99">
        <v>2048</v>
      </c>
      <c r="E180" s="100"/>
      <c r="F180" s="100"/>
      <c r="G180" s="102"/>
      <c r="H180" s="102"/>
      <c r="I180" s="102"/>
      <c r="J180" s="71"/>
      <c r="K180" s="71"/>
    </row>
    <row r="181" spans="1:11">
      <c r="A181" s="71"/>
      <c r="B181" s="101"/>
      <c r="C181" s="98"/>
      <c r="D181" s="99">
        <v>2049</v>
      </c>
      <c r="E181" s="100"/>
      <c r="F181" s="100"/>
      <c r="G181" s="102"/>
      <c r="H181" s="102"/>
      <c r="I181" s="102"/>
      <c r="J181" s="71"/>
      <c r="K181" s="71"/>
    </row>
    <row r="182" spans="1:11">
      <c r="A182" s="71"/>
      <c r="B182" s="101"/>
      <c r="C182" s="98"/>
      <c r="D182" s="99">
        <v>2050</v>
      </c>
      <c r="E182" s="100"/>
      <c r="F182" s="100"/>
      <c r="G182" s="102"/>
      <c r="H182" s="102"/>
      <c r="I182" s="102"/>
      <c r="J182" s="71"/>
      <c r="K182" s="71"/>
    </row>
    <row r="183" spans="1:11">
      <c r="A183" s="71"/>
      <c r="B183" s="101"/>
      <c r="C183" s="98"/>
      <c r="D183" s="99">
        <v>2051</v>
      </c>
      <c r="E183" s="100"/>
      <c r="F183" s="100"/>
      <c r="G183" s="102"/>
      <c r="H183" s="102"/>
      <c r="I183" s="102"/>
      <c r="J183" s="71"/>
      <c r="K183" s="71"/>
    </row>
    <row r="184" spans="1:11">
      <c r="A184" s="71"/>
      <c r="B184" s="101"/>
      <c r="C184" s="98"/>
      <c r="D184" s="99">
        <v>2052</v>
      </c>
      <c r="E184" s="100"/>
      <c r="F184" s="100"/>
      <c r="G184" s="102"/>
      <c r="H184" s="102"/>
      <c r="I184" s="102"/>
      <c r="J184" s="71"/>
      <c r="K184" s="71"/>
    </row>
    <row r="185" spans="1:11">
      <c r="A185" s="71"/>
      <c r="B185" s="101"/>
      <c r="C185" s="98"/>
      <c r="D185" s="99">
        <v>2053</v>
      </c>
      <c r="E185" s="100"/>
      <c r="F185" s="100"/>
      <c r="G185" s="102"/>
      <c r="H185" s="102"/>
      <c r="I185" s="102"/>
      <c r="J185" s="71"/>
      <c r="K185" s="71"/>
    </row>
    <row r="186" spans="1:11">
      <c r="A186" s="71"/>
      <c r="B186" s="101"/>
      <c r="C186" s="98"/>
      <c r="D186" s="99">
        <v>2054</v>
      </c>
      <c r="E186" s="100"/>
      <c r="F186" s="100"/>
      <c r="G186" s="102"/>
      <c r="H186" s="102"/>
      <c r="I186" s="102"/>
      <c r="J186" s="71"/>
      <c r="K186" s="71"/>
    </row>
    <row r="187" spans="1:11">
      <c r="A187" s="71"/>
      <c r="B187" s="101"/>
      <c r="C187" s="98"/>
      <c r="D187" s="99">
        <v>2055</v>
      </c>
      <c r="E187" s="100"/>
      <c r="F187" s="100"/>
      <c r="G187" s="102"/>
      <c r="H187" s="102"/>
      <c r="I187" s="102"/>
      <c r="J187" s="71"/>
      <c r="K187" s="71"/>
    </row>
    <row r="188" spans="1:11">
      <c r="A188" s="71"/>
      <c r="B188" s="101"/>
      <c r="C188" s="98"/>
      <c r="D188" s="99">
        <v>2056</v>
      </c>
      <c r="E188" s="100"/>
      <c r="F188" s="100"/>
      <c r="G188" s="102"/>
      <c r="H188" s="102"/>
      <c r="I188" s="102"/>
      <c r="J188" s="71"/>
      <c r="K188" s="71"/>
    </row>
    <row r="189" spans="1:11">
      <c r="A189" s="71"/>
      <c r="B189" s="101"/>
      <c r="C189" s="98"/>
      <c r="D189" s="99">
        <v>2057</v>
      </c>
      <c r="E189" s="100"/>
      <c r="F189" s="100"/>
      <c r="G189" s="102"/>
      <c r="H189" s="102"/>
      <c r="I189" s="102"/>
      <c r="J189" s="71"/>
      <c r="K189" s="71"/>
    </row>
    <row r="190" spans="1:11">
      <c r="A190" s="71"/>
      <c r="B190" s="101"/>
      <c r="C190" s="98"/>
      <c r="D190" s="99">
        <v>2058</v>
      </c>
      <c r="E190" s="100"/>
      <c r="F190" s="100"/>
      <c r="G190" s="102"/>
      <c r="H190" s="102"/>
      <c r="I190" s="102"/>
      <c r="J190" s="71"/>
      <c r="K190" s="71"/>
    </row>
    <row r="191" spans="1:11">
      <c r="A191" s="71"/>
      <c r="B191" s="101"/>
      <c r="C191" s="98"/>
      <c r="D191" s="99">
        <v>2059</v>
      </c>
      <c r="E191" s="100"/>
      <c r="F191" s="100"/>
      <c r="G191" s="102"/>
      <c r="H191" s="102"/>
      <c r="I191" s="102"/>
      <c r="J191" s="71"/>
      <c r="K191" s="71"/>
    </row>
    <row r="192" spans="1:11">
      <c r="A192" s="71"/>
      <c r="B192" s="101"/>
      <c r="C192" s="98"/>
      <c r="D192" s="99">
        <v>2060</v>
      </c>
      <c r="E192" s="100"/>
      <c r="F192" s="100"/>
      <c r="G192" s="102"/>
      <c r="H192" s="102"/>
      <c r="I192" s="102"/>
      <c r="J192" s="71"/>
      <c r="K192" s="71"/>
    </row>
    <row r="193" spans="1:11">
      <c r="A193" s="71"/>
      <c r="B193" s="101"/>
      <c r="C193" s="98"/>
      <c r="D193" s="99">
        <v>2061</v>
      </c>
      <c r="E193" s="100"/>
      <c r="F193" s="100"/>
      <c r="G193" s="102"/>
      <c r="H193" s="102"/>
      <c r="I193" s="102"/>
      <c r="J193" s="71"/>
      <c r="K193" s="71"/>
    </row>
    <row r="194" spans="1:11">
      <c r="A194" s="71"/>
      <c r="B194" s="101"/>
      <c r="C194" s="98"/>
      <c r="D194" s="99">
        <v>2062</v>
      </c>
      <c r="E194" s="100"/>
      <c r="F194" s="100"/>
      <c r="G194" s="102"/>
      <c r="H194" s="102"/>
      <c r="I194" s="102"/>
      <c r="J194" s="71"/>
      <c r="K194" s="71"/>
    </row>
    <row r="195" spans="1:11">
      <c r="A195" s="71"/>
      <c r="B195" s="101"/>
      <c r="C195" s="98"/>
      <c r="D195" s="99">
        <v>2063</v>
      </c>
      <c r="E195" s="100"/>
      <c r="F195" s="100"/>
      <c r="G195" s="102"/>
      <c r="H195" s="102"/>
      <c r="I195" s="102"/>
      <c r="J195" s="71"/>
      <c r="K195" s="71"/>
    </row>
    <row r="196" spans="1:11">
      <c r="A196" s="71"/>
      <c r="B196" s="101"/>
      <c r="C196" s="98"/>
      <c r="D196" s="99">
        <v>2064</v>
      </c>
      <c r="E196" s="100"/>
      <c r="F196" s="100"/>
      <c r="G196" s="102"/>
      <c r="H196" s="102"/>
      <c r="I196" s="102"/>
      <c r="J196" s="71"/>
      <c r="K196" s="71"/>
    </row>
    <row r="197" spans="1:11">
      <c r="A197" s="71"/>
      <c r="B197" s="101"/>
      <c r="C197" s="98"/>
      <c r="D197" s="99">
        <v>2065</v>
      </c>
      <c r="E197" s="100"/>
      <c r="F197" s="100"/>
      <c r="G197" s="102"/>
      <c r="H197" s="102"/>
      <c r="I197" s="102"/>
      <c r="J197" s="71"/>
      <c r="K197" s="71"/>
    </row>
    <row r="198" spans="1:11">
      <c r="A198" s="71"/>
      <c r="B198" s="101"/>
      <c r="C198" s="98"/>
      <c r="D198" s="99">
        <v>2066</v>
      </c>
      <c r="E198" s="100"/>
      <c r="F198" s="100"/>
      <c r="G198" s="102"/>
      <c r="H198" s="102"/>
      <c r="I198" s="102"/>
      <c r="J198" s="71"/>
      <c r="K198" s="71"/>
    </row>
    <row r="199" spans="1:11">
      <c r="A199" s="71"/>
      <c r="B199" s="101"/>
      <c r="C199" s="98"/>
      <c r="D199" s="99">
        <v>2067</v>
      </c>
      <c r="E199" s="100"/>
      <c r="F199" s="100"/>
      <c r="G199" s="102"/>
      <c r="H199" s="102"/>
      <c r="I199" s="102"/>
      <c r="J199" s="71"/>
      <c r="K199" s="71"/>
    </row>
    <row r="200" spans="1:11">
      <c r="A200" s="71"/>
      <c r="B200" s="101"/>
      <c r="C200" s="98"/>
      <c r="D200" s="99">
        <v>2068</v>
      </c>
      <c r="E200" s="100"/>
      <c r="F200" s="100"/>
      <c r="G200" s="102"/>
      <c r="H200" s="102"/>
      <c r="I200" s="102"/>
      <c r="J200" s="71"/>
      <c r="K200" s="71"/>
    </row>
    <row r="201" spans="1:11">
      <c r="A201" s="71"/>
      <c r="B201" s="101"/>
      <c r="C201" s="98"/>
      <c r="D201" s="99">
        <v>2069</v>
      </c>
      <c r="E201" s="100"/>
      <c r="F201" s="100"/>
      <c r="G201" s="102"/>
      <c r="H201" s="102"/>
      <c r="I201" s="102"/>
      <c r="J201" s="71"/>
      <c r="K201" s="71"/>
    </row>
    <row r="202" spans="1:11">
      <c r="A202" s="71"/>
      <c r="B202" s="101"/>
      <c r="C202" s="98"/>
      <c r="D202" s="99">
        <v>2070</v>
      </c>
      <c r="E202" s="100"/>
      <c r="F202" s="100"/>
      <c r="G202" s="102"/>
      <c r="H202" s="102"/>
      <c r="I202" s="102"/>
      <c r="J202" s="71"/>
      <c r="K202" s="71"/>
    </row>
    <row r="203" spans="1:11">
      <c r="A203" s="71"/>
      <c r="B203" s="101"/>
      <c r="C203" s="98"/>
      <c r="D203" s="99">
        <v>2071</v>
      </c>
      <c r="E203" s="100"/>
      <c r="F203" s="100"/>
      <c r="G203" s="102"/>
      <c r="H203" s="102"/>
      <c r="I203" s="102"/>
      <c r="J203" s="71"/>
      <c r="K203" s="71"/>
    </row>
    <row r="204" spans="1:11">
      <c r="A204" s="71"/>
      <c r="B204" s="101"/>
      <c r="C204" s="98"/>
      <c r="D204" s="99">
        <v>2072</v>
      </c>
      <c r="E204" s="100"/>
      <c r="F204" s="100"/>
      <c r="G204" s="102"/>
      <c r="H204" s="102"/>
      <c r="I204" s="102"/>
      <c r="J204" s="71"/>
      <c r="K204" s="71"/>
    </row>
    <row r="205" spans="1:11">
      <c r="A205" s="71"/>
      <c r="B205" s="101"/>
      <c r="C205" s="98"/>
      <c r="D205" s="99">
        <v>2073</v>
      </c>
      <c r="E205" s="100"/>
      <c r="F205" s="100"/>
      <c r="G205" s="102"/>
      <c r="H205" s="102"/>
      <c r="I205" s="102"/>
      <c r="J205" s="71"/>
      <c r="K205" s="71"/>
    </row>
    <row r="206" spans="1:11">
      <c r="A206" s="71"/>
      <c r="B206" s="101"/>
      <c r="C206" s="98"/>
      <c r="D206" s="99">
        <v>2074</v>
      </c>
      <c r="E206" s="100"/>
      <c r="F206" s="100"/>
      <c r="G206" s="102"/>
      <c r="H206" s="102"/>
      <c r="I206" s="102"/>
      <c r="J206" s="71"/>
      <c r="K206" s="71"/>
    </row>
    <row r="207" spans="1:11">
      <c r="A207" s="71"/>
      <c r="B207" s="101"/>
      <c r="C207" s="98"/>
      <c r="D207" s="99">
        <v>2075</v>
      </c>
      <c r="E207" s="100"/>
      <c r="F207" s="100"/>
      <c r="G207" s="102"/>
      <c r="H207" s="102"/>
      <c r="I207" s="102"/>
      <c r="J207" s="71"/>
      <c r="K207" s="71"/>
    </row>
    <row r="208" spans="1:11">
      <c r="A208" s="71"/>
      <c r="B208" s="101"/>
      <c r="C208" s="98"/>
      <c r="D208" s="99">
        <v>2076</v>
      </c>
      <c r="E208" s="100"/>
      <c r="F208" s="100"/>
      <c r="G208" s="102"/>
      <c r="H208" s="102"/>
      <c r="I208" s="102"/>
      <c r="J208" s="71"/>
      <c r="K208" s="71"/>
    </row>
    <row r="209" spans="1:11">
      <c r="A209" s="71"/>
      <c r="B209" s="101"/>
      <c r="C209" s="98"/>
      <c r="D209" s="99">
        <v>2077</v>
      </c>
      <c r="E209" s="100"/>
      <c r="F209" s="100"/>
      <c r="G209" s="102"/>
      <c r="H209" s="102"/>
      <c r="I209" s="102"/>
      <c r="J209" s="71"/>
      <c r="K209" s="71"/>
    </row>
    <row r="210" spans="1:11">
      <c r="A210" s="71"/>
      <c r="B210" s="101"/>
      <c r="C210" s="98"/>
      <c r="D210" s="99">
        <v>2078</v>
      </c>
      <c r="E210" s="100"/>
      <c r="F210" s="100"/>
      <c r="G210" s="102"/>
      <c r="H210" s="102"/>
      <c r="I210" s="102"/>
      <c r="J210" s="71"/>
      <c r="K210" s="71"/>
    </row>
    <row r="211" spans="1:11">
      <c r="A211" s="71"/>
      <c r="B211" s="101"/>
      <c r="C211" s="98"/>
      <c r="D211" s="99">
        <v>2079</v>
      </c>
      <c r="E211" s="100"/>
      <c r="F211" s="100"/>
      <c r="G211" s="102"/>
      <c r="H211" s="102"/>
      <c r="I211" s="102"/>
      <c r="J211" s="71"/>
      <c r="K211" s="71"/>
    </row>
    <row r="212" spans="1:11">
      <c r="A212" s="71"/>
      <c r="B212" s="101"/>
      <c r="C212" s="98"/>
      <c r="D212" s="99">
        <v>2080</v>
      </c>
      <c r="E212" s="100"/>
      <c r="F212" s="100"/>
      <c r="G212" s="102"/>
      <c r="H212" s="102"/>
      <c r="I212" s="102"/>
      <c r="J212" s="71"/>
      <c r="K212" s="71"/>
    </row>
    <row r="213" spans="1:11">
      <c r="A213" s="71"/>
      <c r="B213" s="101"/>
      <c r="C213" s="98"/>
      <c r="D213" s="99">
        <v>2081</v>
      </c>
      <c r="E213" s="100"/>
      <c r="F213" s="100"/>
      <c r="G213" s="102"/>
      <c r="H213" s="102"/>
      <c r="I213" s="102"/>
      <c r="J213" s="71"/>
      <c r="K213" s="71"/>
    </row>
    <row r="214" spans="1:11">
      <c r="A214" s="71"/>
      <c r="B214" s="101"/>
      <c r="C214" s="98"/>
      <c r="D214" s="99">
        <v>2082</v>
      </c>
      <c r="E214" s="100"/>
      <c r="F214" s="100"/>
      <c r="G214" s="102"/>
      <c r="H214" s="102"/>
      <c r="I214" s="102"/>
      <c r="J214" s="71"/>
      <c r="K214" s="71"/>
    </row>
    <row r="215" spans="1:11">
      <c r="A215" s="71"/>
      <c r="B215" s="101"/>
      <c r="C215" s="98"/>
      <c r="D215" s="99">
        <v>2083</v>
      </c>
      <c r="E215" s="100"/>
      <c r="F215" s="100"/>
      <c r="G215" s="102"/>
      <c r="H215" s="102"/>
      <c r="I215" s="102"/>
      <c r="J215" s="71"/>
      <c r="K215" s="71"/>
    </row>
    <row r="216" spans="1:11">
      <c r="A216" s="71"/>
      <c r="B216" s="101"/>
      <c r="C216" s="98"/>
      <c r="D216" s="99">
        <v>2084</v>
      </c>
      <c r="E216" s="100"/>
      <c r="F216" s="100"/>
      <c r="G216" s="102"/>
      <c r="H216" s="102"/>
      <c r="I216" s="102"/>
      <c r="J216" s="71"/>
      <c r="K216" s="71"/>
    </row>
    <row r="217" spans="1:11">
      <c r="A217" s="71"/>
      <c r="B217" s="101"/>
      <c r="C217" s="98"/>
      <c r="D217" s="99">
        <v>2085</v>
      </c>
      <c r="E217" s="100"/>
      <c r="F217" s="100"/>
      <c r="G217" s="102"/>
      <c r="H217" s="102"/>
      <c r="I217" s="102"/>
      <c r="J217" s="71"/>
      <c r="K217" s="71"/>
    </row>
    <row r="218" spans="1:11">
      <c r="A218" s="71"/>
      <c r="B218" s="101"/>
      <c r="C218" s="98"/>
      <c r="D218" s="99">
        <v>2086</v>
      </c>
      <c r="E218" s="100"/>
      <c r="F218" s="100"/>
      <c r="G218" s="102"/>
      <c r="H218" s="102"/>
      <c r="I218" s="102"/>
      <c r="J218" s="71"/>
      <c r="K218" s="71"/>
    </row>
    <row r="219" spans="1:11">
      <c r="A219" s="71"/>
      <c r="B219" s="101"/>
      <c r="C219" s="98"/>
      <c r="D219" s="99">
        <v>2087</v>
      </c>
      <c r="E219" s="100"/>
      <c r="F219" s="100"/>
      <c r="G219" s="102"/>
      <c r="H219" s="102"/>
      <c r="I219" s="102"/>
      <c r="J219" s="71"/>
      <c r="K219" s="71"/>
    </row>
    <row r="220" spans="1:11">
      <c r="A220" s="71"/>
      <c r="B220" s="101"/>
      <c r="C220" s="98"/>
      <c r="D220" s="99">
        <v>2088</v>
      </c>
      <c r="E220" s="100"/>
      <c r="F220" s="100"/>
      <c r="G220" s="102"/>
      <c r="H220" s="102"/>
      <c r="I220" s="102"/>
      <c r="J220" s="71"/>
      <c r="K220" s="71"/>
    </row>
    <row r="221" spans="1:11">
      <c r="A221" s="71"/>
      <c r="B221" s="101"/>
      <c r="C221" s="98"/>
      <c r="D221" s="99">
        <v>2089</v>
      </c>
      <c r="E221" s="100"/>
      <c r="F221" s="100"/>
      <c r="G221" s="102"/>
      <c r="H221" s="102"/>
      <c r="I221" s="102"/>
      <c r="J221" s="71"/>
      <c r="K221" s="71"/>
    </row>
    <row r="222" spans="1:11">
      <c r="A222" s="71"/>
      <c r="B222" s="101"/>
      <c r="C222" s="98"/>
      <c r="D222" s="99">
        <v>2090</v>
      </c>
      <c r="E222" s="100"/>
      <c r="F222" s="100"/>
      <c r="G222" s="102"/>
      <c r="H222" s="102"/>
      <c r="I222" s="102"/>
      <c r="J222" s="71"/>
      <c r="K222" s="71"/>
    </row>
    <row r="223" spans="1:11">
      <c r="A223" s="71"/>
      <c r="B223" s="101"/>
      <c r="C223" s="98"/>
      <c r="D223" s="99">
        <v>2091</v>
      </c>
      <c r="E223" s="100"/>
      <c r="F223" s="100"/>
      <c r="G223" s="102"/>
      <c r="H223" s="102"/>
      <c r="I223" s="102"/>
      <c r="J223" s="71"/>
      <c r="K223" s="71"/>
    </row>
    <row r="224" spans="1:11">
      <c r="A224" s="71"/>
      <c r="B224" s="101"/>
      <c r="C224" s="98"/>
      <c r="D224" s="99">
        <v>2092</v>
      </c>
      <c r="E224" s="100"/>
      <c r="F224" s="100"/>
      <c r="G224" s="102"/>
      <c r="H224" s="102"/>
      <c r="I224" s="102"/>
      <c r="J224" s="71"/>
      <c r="K224" s="71"/>
    </row>
    <row r="225" spans="1:11">
      <c r="A225" s="71"/>
      <c r="B225" s="101"/>
      <c r="C225" s="98"/>
      <c r="D225" s="99">
        <v>2093</v>
      </c>
      <c r="E225" s="100"/>
      <c r="F225" s="100"/>
      <c r="G225" s="102"/>
      <c r="H225" s="102"/>
      <c r="I225" s="102"/>
      <c r="J225" s="71"/>
      <c r="K225" s="71"/>
    </row>
    <row r="226" spans="1:11">
      <c r="A226" s="71"/>
      <c r="B226" s="101"/>
      <c r="C226" s="98"/>
      <c r="D226" s="99">
        <v>2094</v>
      </c>
      <c r="E226" s="100"/>
      <c r="F226" s="100"/>
      <c r="G226" s="102"/>
      <c r="H226" s="102"/>
      <c r="I226" s="102"/>
      <c r="J226" s="71"/>
      <c r="K226" s="71"/>
    </row>
    <row r="227" spans="1:11">
      <c r="A227" s="71"/>
      <c r="B227" s="101"/>
      <c r="C227" s="98"/>
      <c r="D227" s="99">
        <v>2095</v>
      </c>
      <c r="E227" s="100"/>
      <c r="F227" s="100"/>
      <c r="G227" s="102"/>
      <c r="H227" s="102"/>
      <c r="I227" s="102"/>
      <c r="J227" s="71"/>
      <c r="K227" s="71"/>
    </row>
    <row r="228" spans="1:11">
      <c r="A228" s="71"/>
      <c r="B228" s="101"/>
      <c r="C228" s="98"/>
      <c r="D228" s="99">
        <v>2096</v>
      </c>
      <c r="E228" s="100"/>
      <c r="F228" s="100"/>
      <c r="G228" s="102"/>
      <c r="H228" s="102"/>
      <c r="I228" s="102"/>
      <c r="J228" s="71"/>
      <c r="K228" s="71"/>
    </row>
    <row r="229" spans="1:11">
      <c r="A229" s="71"/>
      <c r="B229" s="101"/>
      <c r="C229" s="98"/>
      <c r="D229" s="99">
        <v>2097</v>
      </c>
      <c r="E229" s="100"/>
      <c r="F229" s="100"/>
      <c r="G229" s="102"/>
      <c r="H229" s="102"/>
      <c r="I229" s="102"/>
      <c r="J229" s="71"/>
      <c r="K229" s="71"/>
    </row>
    <row r="230" spans="1:11">
      <c r="A230" s="71"/>
      <c r="B230" s="101"/>
      <c r="C230" s="98"/>
      <c r="D230" s="99">
        <v>2098</v>
      </c>
      <c r="E230" s="100"/>
      <c r="F230" s="100"/>
      <c r="G230" s="102"/>
      <c r="H230" s="102"/>
      <c r="I230" s="102"/>
      <c r="J230" s="71"/>
      <c r="K230" s="71"/>
    </row>
    <row r="231" spans="1:11">
      <c r="A231" s="71"/>
      <c r="B231" s="101"/>
      <c r="C231" s="98"/>
      <c r="D231" s="99">
        <v>2099</v>
      </c>
      <c r="E231" s="100"/>
      <c r="F231" s="100"/>
      <c r="G231" s="102"/>
      <c r="H231" s="102"/>
      <c r="I231" s="102"/>
      <c r="J231" s="71"/>
      <c r="K231" s="71"/>
    </row>
    <row r="232" spans="1:11">
      <c r="A232" s="71"/>
      <c r="B232" s="101"/>
      <c r="C232" s="98"/>
      <c r="D232" s="99">
        <v>2100</v>
      </c>
      <c r="E232" s="100"/>
      <c r="F232" s="100"/>
      <c r="G232" s="102"/>
      <c r="H232" s="102"/>
      <c r="I232" s="102"/>
      <c r="J232" s="71"/>
      <c r="K232" s="71"/>
    </row>
    <row r="233" spans="1:11">
      <c r="A233" s="71"/>
      <c r="B233" s="101"/>
      <c r="C233" s="98"/>
      <c r="D233" s="99">
        <v>2101</v>
      </c>
      <c r="E233" s="100"/>
      <c r="F233" s="100"/>
      <c r="G233" s="102"/>
      <c r="H233" s="102"/>
      <c r="I233" s="102"/>
      <c r="J233" s="71"/>
      <c r="K233" s="71"/>
    </row>
    <row r="234" spans="1:11">
      <c r="A234" s="71"/>
      <c r="B234" s="101"/>
      <c r="C234" s="98"/>
      <c r="D234" s="99">
        <v>2102</v>
      </c>
      <c r="E234" s="100"/>
      <c r="F234" s="100"/>
      <c r="G234" s="102"/>
      <c r="H234" s="102"/>
      <c r="I234" s="102"/>
      <c r="J234" s="71"/>
      <c r="K234" s="71"/>
    </row>
    <row r="235" spans="1:11">
      <c r="A235" s="71"/>
      <c r="B235" s="101"/>
      <c r="C235" s="98"/>
      <c r="D235" s="99">
        <v>2103</v>
      </c>
      <c r="E235" s="100"/>
      <c r="F235" s="100"/>
      <c r="G235" s="102"/>
      <c r="H235" s="102"/>
      <c r="I235" s="102"/>
      <c r="J235" s="71"/>
      <c r="K235" s="71"/>
    </row>
    <row r="236" spans="1:11">
      <c r="A236" s="71"/>
      <c r="B236" s="101"/>
      <c r="C236" s="98"/>
      <c r="D236" s="99">
        <v>2104</v>
      </c>
      <c r="E236" s="100"/>
      <c r="F236" s="100"/>
      <c r="G236" s="102"/>
      <c r="H236" s="102"/>
      <c r="I236" s="102"/>
      <c r="J236" s="71"/>
      <c r="K236" s="71"/>
    </row>
    <row r="237" spans="1:11">
      <c r="A237" s="71"/>
      <c r="B237" s="101"/>
      <c r="C237" s="98"/>
      <c r="D237" s="99">
        <v>2105</v>
      </c>
      <c r="E237" s="100"/>
      <c r="F237" s="100"/>
      <c r="G237" s="102"/>
      <c r="H237" s="102"/>
      <c r="I237" s="102"/>
      <c r="J237" s="71"/>
      <c r="K237" s="71"/>
    </row>
    <row r="238" spans="1:11">
      <c r="A238" s="71"/>
      <c r="B238" s="101"/>
      <c r="C238" s="98"/>
      <c r="D238" s="99">
        <v>2106</v>
      </c>
      <c r="E238" s="100"/>
      <c r="F238" s="100"/>
      <c r="G238" s="102"/>
      <c r="H238" s="102"/>
      <c r="I238" s="102"/>
      <c r="J238" s="71"/>
      <c r="K238" s="71"/>
    </row>
    <row r="239" spans="1:11">
      <c r="A239" s="71"/>
      <c r="B239" s="101"/>
      <c r="C239" s="98"/>
      <c r="D239" s="99">
        <v>2107</v>
      </c>
      <c r="E239" s="100"/>
      <c r="F239" s="100"/>
      <c r="G239" s="102"/>
      <c r="H239" s="102"/>
      <c r="I239" s="102"/>
      <c r="J239" s="71"/>
      <c r="K239" s="71"/>
    </row>
    <row r="240" spans="1:11">
      <c r="A240" s="71"/>
      <c r="B240" s="101"/>
      <c r="C240" s="98"/>
      <c r="D240" s="99">
        <v>2108</v>
      </c>
      <c r="E240" s="100"/>
      <c r="F240" s="100"/>
      <c r="G240" s="102"/>
      <c r="H240" s="102"/>
      <c r="I240" s="102"/>
      <c r="J240" s="71"/>
      <c r="K240" s="71"/>
    </row>
    <row r="241" spans="1:11">
      <c r="A241" s="71"/>
      <c r="B241" s="101"/>
      <c r="C241" s="98"/>
      <c r="D241" s="99">
        <v>2109</v>
      </c>
      <c r="E241" s="100"/>
      <c r="F241" s="100"/>
      <c r="G241" s="102"/>
      <c r="H241" s="102"/>
      <c r="I241" s="102"/>
      <c r="J241" s="71"/>
      <c r="K241" s="71"/>
    </row>
    <row r="242" spans="1:11">
      <c r="A242" s="71"/>
      <c r="B242" s="101"/>
      <c r="C242" s="98"/>
      <c r="D242" s="99">
        <v>2110</v>
      </c>
      <c r="E242" s="100"/>
      <c r="F242" s="100"/>
      <c r="G242" s="102"/>
      <c r="H242" s="102"/>
      <c r="I242" s="102"/>
      <c r="J242" s="71"/>
      <c r="K242" s="71"/>
    </row>
    <row r="243" spans="1:11">
      <c r="A243" s="71"/>
      <c r="B243" s="101"/>
      <c r="C243" s="98"/>
      <c r="D243" s="99">
        <v>2111</v>
      </c>
      <c r="E243" s="100"/>
      <c r="F243" s="100"/>
      <c r="G243" s="102"/>
      <c r="H243" s="102"/>
      <c r="I243" s="102"/>
      <c r="J243" s="71"/>
      <c r="K243" s="71"/>
    </row>
    <row r="244" spans="1:11">
      <c r="A244" s="71"/>
      <c r="B244" s="101"/>
      <c r="C244" s="98"/>
      <c r="D244" s="99">
        <v>2112</v>
      </c>
      <c r="E244" s="100"/>
      <c r="F244" s="100"/>
      <c r="G244" s="102"/>
      <c r="H244" s="102"/>
      <c r="I244" s="102"/>
      <c r="J244" s="71"/>
      <c r="K244" s="71"/>
    </row>
    <row r="245" spans="1:11">
      <c r="A245" s="71"/>
      <c r="B245" s="101"/>
      <c r="C245" s="98"/>
      <c r="D245" s="99">
        <v>2113</v>
      </c>
      <c r="E245" s="100"/>
      <c r="F245" s="100"/>
      <c r="G245" s="102"/>
      <c r="H245" s="102"/>
      <c r="I245" s="102"/>
      <c r="J245" s="71"/>
      <c r="K245" s="71"/>
    </row>
    <row r="246" spans="1:11">
      <c r="A246" s="71"/>
      <c r="B246" s="101"/>
      <c r="C246" s="98"/>
      <c r="D246" s="99">
        <v>2114</v>
      </c>
      <c r="E246" s="100"/>
      <c r="F246" s="100"/>
      <c r="G246" s="102"/>
      <c r="H246" s="102"/>
      <c r="I246" s="102"/>
      <c r="J246" s="71"/>
      <c r="K246" s="71"/>
    </row>
    <row r="247" spans="1:11">
      <c r="A247" s="71"/>
      <c r="B247" s="101"/>
      <c r="C247" s="98"/>
      <c r="D247" s="99">
        <v>2115</v>
      </c>
      <c r="E247" s="100"/>
      <c r="F247" s="100"/>
      <c r="G247" s="102"/>
      <c r="H247" s="102"/>
      <c r="I247" s="102"/>
      <c r="J247" s="71"/>
      <c r="K247" s="71"/>
    </row>
    <row r="248" spans="1:11">
      <c r="A248" s="71"/>
      <c r="B248" s="101"/>
      <c r="C248" s="98"/>
      <c r="D248" s="99">
        <v>2116</v>
      </c>
      <c r="E248" s="100"/>
      <c r="F248" s="100"/>
      <c r="G248" s="102"/>
      <c r="H248" s="102"/>
      <c r="I248" s="102"/>
      <c r="J248" s="71"/>
      <c r="K248" s="71"/>
    </row>
    <row r="249" spans="1:11">
      <c r="A249" s="71"/>
      <c r="B249" s="101"/>
      <c r="C249" s="98"/>
      <c r="D249" s="99">
        <v>2117</v>
      </c>
      <c r="E249" s="100"/>
      <c r="F249" s="100"/>
      <c r="G249" s="102"/>
      <c r="H249" s="102"/>
      <c r="I249" s="102"/>
      <c r="J249" s="71"/>
      <c r="K249" s="71"/>
    </row>
    <row r="250" spans="1:11">
      <c r="A250" s="71"/>
      <c r="B250" s="101"/>
      <c r="C250" s="98"/>
      <c r="D250" s="99">
        <v>2118</v>
      </c>
      <c r="E250" s="100"/>
      <c r="F250" s="100"/>
      <c r="G250" s="102"/>
      <c r="H250" s="102"/>
      <c r="I250" s="102"/>
      <c r="J250" s="71"/>
      <c r="K250" s="71"/>
    </row>
    <row r="251" spans="1:11">
      <c r="A251" s="71"/>
      <c r="B251" s="101"/>
      <c r="C251" s="98"/>
      <c r="D251" s="99">
        <v>2119</v>
      </c>
      <c r="E251" s="100"/>
      <c r="F251" s="100"/>
      <c r="G251" s="102"/>
      <c r="H251" s="102"/>
      <c r="I251" s="102"/>
      <c r="J251" s="71"/>
      <c r="K251" s="71"/>
    </row>
    <row r="252" spans="1:11">
      <c r="A252" s="71"/>
      <c r="B252" s="101"/>
      <c r="C252" s="98"/>
      <c r="D252" s="99">
        <v>2120</v>
      </c>
      <c r="E252" s="100"/>
      <c r="F252" s="100"/>
      <c r="G252" s="102"/>
      <c r="H252" s="102"/>
      <c r="I252" s="102"/>
      <c r="J252" s="71"/>
      <c r="K252" s="71"/>
    </row>
    <row r="253" spans="1:11">
      <c r="A253" s="71"/>
      <c r="B253" s="101"/>
      <c r="C253" s="98"/>
      <c r="D253" s="99">
        <v>2121</v>
      </c>
      <c r="E253" s="100"/>
      <c r="F253" s="100"/>
      <c r="G253" s="102"/>
      <c r="H253" s="102"/>
      <c r="I253" s="102"/>
      <c r="J253" s="71"/>
      <c r="K253" s="71"/>
    </row>
    <row r="254" spans="1:11">
      <c r="A254" s="71"/>
      <c r="B254" s="101"/>
      <c r="C254" s="98"/>
      <c r="D254" s="99">
        <v>2122</v>
      </c>
      <c r="E254" s="100"/>
      <c r="F254" s="100"/>
      <c r="G254" s="102"/>
      <c r="H254" s="102"/>
      <c r="I254" s="102"/>
      <c r="J254" s="71"/>
      <c r="K254" s="71"/>
    </row>
    <row r="255" spans="1:11">
      <c r="A255" s="71"/>
      <c r="B255" s="101"/>
      <c r="C255" s="98"/>
      <c r="D255" s="99">
        <v>2123</v>
      </c>
      <c r="E255" s="100"/>
      <c r="F255" s="100"/>
      <c r="G255" s="102"/>
      <c r="H255" s="102"/>
      <c r="I255" s="102"/>
      <c r="J255" s="71"/>
      <c r="K255" s="71"/>
    </row>
    <row r="256" spans="1:11">
      <c r="A256" s="71"/>
      <c r="B256" s="101"/>
      <c r="C256" s="98"/>
      <c r="D256" s="99">
        <v>2124</v>
      </c>
      <c r="E256" s="100"/>
      <c r="F256" s="100"/>
      <c r="G256" s="102"/>
      <c r="H256" s="102"/>
      <c r="I256" s="102"/>
      <c r="J256" s="71"/>
      <c r="K256" s="71"/>
    </row>
    <row r="257" spans="1:11">
      <c r="A257" s="71"/>
      <c r="B257" s="101"/>
      <c r="C257" s="98"/>
      <c r="D257" s="99">
        <v>2125</v>
      </c>
      <c r="E257" s="100"/>
      <c r="F257" s="100"/>
      <c r="G257" s="102"/>
      <c r="H257" s="102"/>
      <c r="I257" s="102"/>
      <c r="J257" s="71"/>
      <c r="K257" s="71"/>
    </row>
    <row r="258" spans="1:11">
      <c r="A258" s="71"/>
      <c r="B258" s="101"/>
      <c r="C258" s="98"/>
      <c r="D258" s="99">
        <v>2126</v>
      </c>
      <c r="E258" s="100"/>
      <c r="F258" s="100"/>
      <c r="G258" s="102"/>
      <c r="H258" s="102"/>
      <c r="I258" s="102"/>
      <c r="J258" s="71"/>
      <c r="K258" s="71"/>
    </row>
    <row r="259" spans="1:11">
      <c r="A259" s="71"/>
      <c r="B259" s="101"/>
      <c r="C259" s="98"/>
      <c r="D259" s="99">
        <v>2127</v>
      </c>
      <c r="E259" s="100"/>
      <c r="F259" s="100"/>
      <c r="G259" s="102"/>
      <c r="H259" s="102"/>
      <c r="I259" s="102"/>
      <c r="J259" s="71"/>
      <c r="K259" s="71"/>
    </row>
    <row r="260" spans="1:11">
      <c r="A260" s="71"/>
      <c r="B260" s="101"/>
      <c r="C260" s="98"/>
      <c r="D260" s="99">
        <v>2128</v>
      </c>
      <c r="E260" s="100"/>
      <c r="F260" s="100"/>
      <c r="G260" s="102"/>
      <c r="H260" s="102"/>
      <c r="I260" s="102"/>
      <c r="J260" s="71"/>
      <c r="K260" s="71"/>
    </row>
    <row r="261" spans="1:11" ht="15" customHeight="1">
      <c r="B261" s="103"/>
      <c r="C261" s="103"/>
      <c r="D261" s="103"/>
      <c r="E261" s="103"/>
      <c r="F261" s="103"/>
      <c r="G261" s="103"/>
      <c r="H261" s="103"/>
      <c r="I261" s="103"/>
    </row>
  </sheetData>
  <sheetProtection algorithmName="SHA-512" hashValue="d5qFZnWPMoDezhctuszUYT00kCoeOJolUBb7zFrb+Pi2A8cnz7Z0t/r69GczIUuxZBqprvWvZnUNiNGy/cjl+w==" saltValue="8W85hOEp6YdY8LdRE2P1vg==" spinCount="100000" sheet="1" objects="1" scenarios="1"/>
  <mergeCells count="14">
    <mergeCell ref="E15:I15"/>
    <mergeCell ref="B2:J5"/>
    <mergeCell ref="B7:J7"/>
    <mergeCell ref="E9:I9"/>
    <mergeCell ref="E11:I11"/>
    <mergeCell ref="E13:I13"/>
    <mergeCell ref="C28:C30"/>
    <mergeCell ref="H31:J31"/>
    <mergeCell ref="E17:I17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I25 I28" xr:uid="{B81DC4E5-0D8E-42A2-ACE6-2DE102AEC165}">
      <formula1>$D$137:$D$182</formula1>
    </dataValidation>
    <dataValidation type="list" allowBlank="1" showErrorMessage="1" sqref="E28 E25" xr:uid="{AE00F9F0-5B96-4CAE-B38F-F2118F1EC445}">
      <formula1>$B$34:$B$62</formula1>
    </dataValidation>
    <dataValidation type="list" allowBlank="1" showErrorMessage="1" sqref="G28 G25" xr:uid="{9B03358F-5269-4B3E-B2EC-E19C1825F2D9}">
      <formula1>$C$34:$C$44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69167-9013-4F72-8C58-90A3BFA2072E}">
  <dimension ref="A1:AA247"/>
  <sheetViews>
    <sheetView workbookViewId="0">
      <selection activeCell="H4" sqref="H4"/>
    </sheetView>
  </sheetViews>
  <sheetFormatPr defaultRowHeight="14.4"/>
  <sheetData>
    <row r="1" spans="1:27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4"/>
      <c r="Z1" s="4"/>
      <c r="AA1" s="4"/>
    </row>
    <row r="2" spans="1:27">
      <c r="A2" s="184" t="s">
        <v>0</v>
      </c>
      <c r="B2" s="157"/>
      <c r="C2" s="5"/>
      <c r="D2" s="6" t="s">
        <v>1</v>
      </c>
      <c r="E2" s="186" t="s">
        <v>58</v>
      </c>
      <c r="F2" s="162"/>
      <c r="G2" s="163"/>
      <c r="H2" s="7"/>
      <c r="I2" s="187" t="s">
        <v>3</v>
      </c>
      <c r="J2" s="157"/>
      <c r="K2" s="188"/>
      <c r="L2" s="162"/>
      <c r="M2" s="162"/>
      <c r="N2" s="163"/>
      <c r="O2" s="8"/>
      <c r="P2" s="9"/>
      <c r="Q2" s="9"/>
      <c r="R2" s="9"/>
      <c r="S2" s="10" t="str">
        <f>CONCATENATE("Total gross income in ",E2,":")</f>
        <v>Total gross income in March:</v>
      </c>
      <c r="T2" s="189">
        <f>SUM(T9:T161)</f>
        <v>0</v>
      </c>
      <c r="U2" s="190"/>
      <c r="V2" s="4"/>
      <c r="W2" s="11"/>
      <c r="X2" s="11"/>
      <c r="Y2" s="11"/>
      <c r="Z2" s="11"/>
      <c r="AA2" s="11"/>
    </row>
    <row r="3" spans="1:27">
      <c r="A3" s="185"/>
      <c r="B3" s="157"/>
      <c r="C3" s="12"/>
      <c r="D3" s="7"/>
      <c r="E3" s="13"/>
      <c r="F3" s="14"/>
      <c r="G3" s="14"/>
      <c r="H3" s="5"/>
      <c r="I3" s="6"/>
      <c r="J3" s="5"/>
      <c r="K3" s="6"/>
      <c r="L3" s="7"/>
      <c r="M3" s="7"/>
      <c r="N3" s="7"/>
      <c r="O3" s="8"/>
      <c r="P3" s="9"/>
      <c r="Q3" s="9"/>
      <c r="R3" s="9"/>
      <c r="S3" s="10" t="str">
        <f>CONCATENATE("Total withheld taxes in ",E2,":")</f>
        <v>Total withheld taxes in March:</v>
      </c>
      <c r="T3" s="189">
        <f>SUM(U9:U161)</f>
        <v>0</v>
      </c>
      <c r="U3" s="190"/>
      <c r="V3" s="4"/>
      <c r="W3" s="15"/>
      <c r="X3" s="4"/>
      <c r="Y3" s="16"/>
      <c r="Z3" s="4"/>
      <c r="AA3" s="4"/>
    </row>
    <row r="4" spans="1:27">
      <c r="A4" s="185"/>
      <c r="B4" s="157"/>
      <c r="C4" s="5"/>
      <c r="D4" s="6" t="s">
        <v>4</v>
      </c>
      <c r="E4" s="17"/>
      <c r="F4" s="4">
        <v>2025</v>
      </c>
      <c r="G4" s="4"/>
      <c r="H4" s="7"/>
      <c r="I4" s="191" t="s">
        <v>5</v>
      </c>
      <c r="J4" s="157"/>
      <c r="K4" s="188"/>
      <c r="L4" s="162"/>
      <c r="M4" s="162"/>
      <c r="N4" s="163"/>
      <c r="O4" s="8"/>
      <c r="P4" s="9"/>
      <c r="Q4" s="9"/>
      <c r="R4" s="9"/>
      <c r="S4" s="10" t="str">
        <f>CONCATENATE("Total AMA in ",E2,":")</f>
        <v>Total AMA in March:</v>
      </c>
      <c r="T4" s="189">
        <f>ROUNDUP(SUM(AA9:AA161)*0.021,0)</f>
        <v>0</v>
      </c>
      <c r="U4" s="190"/>
      <c r="V4" s="4"/>
      <c r="W4" s="4"/>
      <c r="X4" s="4"/>
      <c r="Y4" s="4"/>
      <c r="Z4" s="4"/>
      <c r="AA4" s="4"/>
    </row>
    <row r="5" spans="1:27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20"/>
      <c r="P5" s="20"/>
      <c r="Q5" s="20"/>
      <c r="R5" s="20"/>
      <c r="S5" s="7"/>
      <c r="T5" s="7"/>
      <c r="U5" s="21"/>
      <c r="V5" s="4"/>
      <c r="W5" s="4"/>
      <c r="X5" s="4"/>
      <c r="Y5" s="4"/>
      <c r="Z5" s="4"/>
      <c r="AA5" s="4"/>
    </row>
    <row r="6" spans="1:27">
      <c r="A6" s="22"/>
      <c r="B6" s="23" t="str">
        <f>"(6)"</f>
        <v>(6)</v>
      </c>
      <c r="C6" s="23" t="str">
        <f>"(7)"</f>
        <v>(7)</v>
      </c>
      <c r="D6" s="23" t="str">
        <f>"(8)"</f>
        <v>(8)</v>
      </c>
      <c r="E6" s="180" t="str">
        <f>"(9)"</f>
        <v>(9)</v>
      </c>
      <c r="F6" s="181"/>
      <c r="G6" s="181"/>
      <c r="H6" s="181"/>
      <c r="I6" s="23" t="str">
        <f>"(10)"</f>
        <v>(10)</v>
      </c>
      <c r="J6" s="23" t="str">
        <f>"(11)"</f>
        <v>(11)</v>
      </c>
      <c r="K6" s="23" t="str">
        <f>"(12)"</f>
        <v>(12)</v>
      </c>
      <c r="L6" s="23" t="str">
        <f>"(13)"</f>
        <v>(13)</v>
      </c>
      <c r="M6" s="23" t="str">
        <f>"(14)"</f>
        <v>(14)</v>
      </c>
      <c r="N6" s="23" t="str">
        <f>"(15)"</f>
        <v>(15)</v>
      </c>
      <c r="O6" s="23" t="str">
        <f>"(16)"</f>
        <v>(16)</v>
      </c>
      <c r="P6" s="23" t="str">
        <f>"(17)"</f>
        <v>(17)</v>
      </c>
      <c r="Q6" s="23" t="str">
        <f>"(18)"</f>
        <v>(18)</v>
      </c>
      <c r="R6" s="23" t="str">
        <f>"(19)"</f>
        <v>(19)</v>
      </c>
      <c r="S6" s="24" t="str">
        <f>"(20)"</f>
        <v>(20)</v>
      </c>
      <c r="T6" s="24"/>
      <c r="U6" s="25"/>
      <c r="V6" s="4"/>
      <c r="W6" s="4"/>
      <c r="X6" s="4"/>
      <c r="Y6" s="4"/>
      <c r="Z6" s="4"/>
      <c r="AA6" s="4"/>
    </row>
    <row r="7" spans="1:27" ht="40.799999999999997">
      <c r="A7" s="182"/>
      <c r="B7" s="178" t="s">
        <v>6</v>
      </c>
      <c r="C7" s="178" t="s">
        <v>7</v>
      </c>
      <c r="D7" s="178" t="s">
        <v>8</v>
      </c>
      <c r="E7" s="178" t="s">
        <v>9</v>
      </c>
      <c r="F7" s="157"/>
      <c r="G7" s="157"/>
      <c r="H7" s="157"/>
      <c r="I7" s="178" t="s">
        <v>10</v>
      </c>
      <c r="J7" s="178" t="s">
        <v>11</v>
      </c>
      <c r="K7" s="178" t="str">
        <f>CONCATENATE("Allowance according to tax card in ",E2)</f>
        <v>Allowance according to tax card in March</v>
      </c>
      <c r="L7" s="178" t="s">
        <v>12</v>
      </c>
      <c r="M7" s="178" t="str">
        <f>CONCATENATE("Taxable days in ",E2)</f>
        <v>Taxable days in March</v>
      </c>
      <c r="N7" s="178" t="s">
        <v>13</v>
      </c>
      <c r="O7" s="178" t="str">
        <f>CONCATENATE("Days with food/acc. in ",$E$2)</f>
        <v>Days with food/acc. in March</v>
      </c>
      <c r="P7" s="178" t="str">
        <f>CONCATENATE("Value of benefits in ",$E$2,", DKK")</f>
        <v>Value of benefits in March, DKK</v>
      </c>
      <c r="Q7" s="178" t="str">
        <f>CONCATENATE("Salary in ",$E$2)</f>
        <v>Salary in March</v>
      </c>
      <c r="R7" s="178" t="s">
        <v>14</v>
      </c>
      <c r="S7" s="178" t="s">
        <v>15</v>
      </c>
      <c r="T7" s="178" t="str">
        <f>CONCATENATE("Gross  income in ",$E$2,", DKK")</f>
        <v>Gross  income in March, DKK</v>
      </c>
      <c r="U7" s="176" t="str">
        <f>CONCATENATE("Withheld tax in ",$E$2,", DKK")</f>
        <v>Withheld tax in March, DKK</v>
      </c>
      <c r="V7" s="26"/>
      <c r="W7" s="27" t="s">
        <v>16</v>
      </c>
      <c r="X7" s="28" t="str">
        <f>CONCATENATE("Allowance in ",$E$2,", DKK")</f>
        <v>Allowance in March, DKK</v>
      </c>
      <c r="Y7" s="28" t="str">
        <f>CONCATENATE("Value of food/acc. in ",$E$2,", DKK")</f>
        <v>Value of food/acc. in March, DKK</v>
      </c>
      <c r="Z7" s="28" t="str">
        <f>CONCATENATE("Salary in ",$E$2,", DKK")</f>
        <v>Salary in March, DKK</v>
      </c>
      <c r="AA7" s="29" t="str">
        <f>CONCATENATE("Gross salary in ",$E$2,", DKK")</f>
        <v>Gross salary in March, DKK</v>
      </c>
    </row>
    <row r="8" spans="1:27">
      <c r="A8" s="183"/>
      <c r="B8" s="179"/>
      <c r="C8" s="179"/>
      <c r="D8" s="179"/>
      <c r="E8" s="30" t="s">
        <v>17</v>
      </c>
      <c r="F8" s="30" t="s">
        <v>18</v>
      </c>
      <c r="G8" s="30" t="s">
        <v>19</v>
      </c>
      <c r="H8" s="31" t="s">
        <v>20</v>
      </c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7"/>
      <c r="V8" s="4"/>
      <c r="W8" s="32"/>
      <c r="X8" s="33">
        <f t="shared" ref="X8:Z8" si="0">SUM(X9:X161)</f>
        <v>0</v>
      </c>
      <c r="Y8" s="33">
        <f>SUM(Y9:Y161)</f>
        <v>0</v>
      </c>
      <c r="Z8" s="34">
        <f t="shared" si="0"/>
        <v>0</v>
      </c>
      <c r="AA8" s="35">
        <f>SUM(AA9:AA161)</f>
        <v>0</v>
      </c>
    </row>
    <row r="9" spans="1:27" ht="19.2">
      <c r="A9" s="36">
        <v>1</v>
      </c>
      <c r="B9" s="37"/>
      <c r="C9" s="38"/>
      <c r="D9" s="38" t="s">
        <v>21</v>
      </c>
      <c r="E9" s="38"/>
      <c r="F9" s="38"/>
      <c r="G9" s="38"/>
      <c r="H9" s="38"/>
      <c r="I9" s="38" t="s">
        <v>21</v>
      </c>
      <c r="J9" s="38" t="s">
        <v>22</v>
      </c>
      <c r="K9" s="39"/>
      <c r="L9" s="38" t="s">
        <v>23</v>
      </c>
      <c r="M9" s="38"/>
      <c r="N9" s="38" t="s">
        <v>24</v>
      </c>
      <c r="O9" s="38"/>
      <c r="P9" s="39"/>
      <c r="Q9" s="39"/>
      <c r="R9" s="38" t="s">
        <v>25</v>
      </c>
      <c r="S9" s="38" t="s">
        <v>26</v>
      </c>
      <c r="T9" s="40">
        <v>0</v>
      </c>
      <c r="U9" s="41">
        <v>0</v>
      </c>
      <c r="V9" s="26"/>
      <c r="W9" s="42">
        <f t="shared" ref="W9:W72" si="1">VLOOKUP(L9,$G$215:$H$220,2,FALSE)</f>
        <v>0.35</v>
      </c>
      <c r="X9" s="34">
        <f t="shared" ref="X9:X72" si="2">IF(M9&lt;0,-1,1)*IF(J9="full",K9,IF(L9="Gross Tax",0,$K$210*ABS(M9)))</f>
        <v>0</v>
      </c>
      <c r="Y9" s="34">
        <f>IF(M9&lt;0,-1,1)*ROUNDDOWN(VLOOKUP(N9,$G$210:$K$213,5,FALSE)*ABS(O9),0)</f>
        <v>0</v>
      </c>
      <c r="Z9" s="43">
        <f t="shared" ref="Z9:Z72" si="3">IF(M9&lt;0,-1,1)*(VLOOKUP(R9,$A$202:$BU$205,VLOOKUP($E$2,$A$208:$B$219,2,FALSE)+1,FALSE)/100*ABS(Q9))</f>
        <v>0</v>
      </c>
      <c r="AA9" s="44">
        <f>IF(M9&lt;0,-1,1)*(ABS(T9)-ABS(Y9)-ABS(P9))</f>
        <v>0</v>
      </c>
    </row>
    <row r="10" spans="1:27" ht="19.2">
      <c r="A10" s="36">
        <v>2</v>
      </c>
      <c r="B10" s="37"/>
      <c r="C10" s="38"/>
      <c r="D10" s="38" t="s">
        <v>21</v>
      </c>
      <c r="E10" s="38"/>
      <c r="F10" s="38"/>
      <c r="G10" s="38"/>
      <c r="H10" s="38"/>
      <c r="I10" s="38" t="s">
        <v>21</v>
      </c>
      <c r="J10" s="38" t="s">
        <v>27</v>
      </c>
      <c r="K10" s="39"/>
      <c r="L10" s="38" t="s">
        <v>23</v>
      </c>
      <c r="M10" s="38"/>
      <c r="N10" s="38" t="s">
        <v>28</v>
      </c>
      <c r="O10" s="38"/>
      <c r="P10" s="39"/>
      <c r="Q10" s="39"/>
      <c r="R10" s="38" t="s">
        <v>29</v>
      </c>
      <c r="S10" s="38" t="s">
        <v>26</v>
      </c>
      <c r="T10" s="40">
        <v>0</v>
      </c>
      <c r="U10" s="41">
        <v>0</v>
      </c>
      <c r="V10" s="26"/>
      <c r="W10" s="45">
        <f t="shared" si="1"/>
        <v>0.35</v>
      </c>
      <c r="X10" s="43">
        <f>IF(M10&lt;0,-1,1)*IF(J10="full",K10,IF(L10="Gross Tax",0,$K$210*ABS(M10)))</f>
        <v>0</v>
      </c>
      <c r="Y10" s="43">
        <f t="shared" ref="Y10:Y73" si="4">IF(M10&lt;0,-1,1)*ROUNDDOWN(VLOOKUP(N10,$G$210:$K$213,5,FALSE)*ABS(O10),0)</f>
        <v>0</v>
      </c>
      <c r="Z10" s="43">
        <f t="shared" si="3"/>
        <v>0</v>
      </c>
      <c r="AA10" s="44">
        <f t="shared" ref="AA10:AA161" si="5">IF(M10&lt;0,-1,1)*(ABS(T10)-ABS(Y10)-ABS(P10))</f>
        <v>0</v>
      </c>
    </row>
    <row r="11" spans="1:27" ht="19.2">
      <c r="A11" s="36">
        <v>3</v>
      </c>
      <c r="B11" s="37"/>
      <c r="C11" s="38"/>
      <c r="D11" s="38" t="s">
        <v>21</v>
      </c>
      <c r="E11" s="38"/>
      <c r="F11" s="38"/>
      <c r="G11" s="38"/>
      <c r="H11" s="38"/>
      <c r="I11" s="38" t="s">
        <v>21</v>
      </c>
      <c r="J11" s="38" t="s">
        <v>27</v>
      </c>
      <c r="K11" s="39"/>
      <c r="L11" s="38" t="s">
        <v>23</v>
      </c>
      <c r="M11" s="38"/>
      <c r="N11" s="38" t="s">
        <v>28</v>
      </c>
      <c r="O11" s="38"/>
      <c r="P11" s="39"/>
      <c r="Q11" s="39"/>
      <c r="R11" s="38" t="s">
        <v>30</v>
      </c>
      <c r="S11" s="38" t="s">
        <v>26</v>
      </c>
      <c r="T11" s="40">
        <v>0</v>
      </c>
      <c r="U11" s="41">
        <v>0</v>
      </c>
      <c r="V11" s="26"/>
      <c r="W11" s="45">
        <f t="shared" si="1"/>
        <v>0.35</v>
      </c>
      <c r="X11" s="43">
        <f t="shared" si="2"/>
        <v>0</v>
      </c>
      <c r="Y11" s="43">
        <f t="shared" si="4"/>
        <v>0</v>
      </c>
      <c r="Z11" s="43">
        <f t="shared" si="3"/>
        <v>0</v>
      </c>
      <c r="AA11" s="44">
        <f t="shared" si="5"/>
        <v>0</v>
      </c>
    </row>
    <row r="12" spans="1:27" ht="19.2">
      <c r="A12" s="36">
        <v>4</v>
      </c>
      <c r="B12" s="37"/>
      <c r="C12" s="38"/>
      <c r="D12" s="38" t="s">
        <v>21</v>
      </c>
      <c r="E12" s="38"/>
      <c r="F12" s="38"/>
      <c r="G12" s="38"/>
      <c r="H12" s="38"/>
      <c r="I12" s="38" t="s">
        <v>21</v>
      </c>
      <c r="J12" s="38" t="s">
        <v>27</v>
      </c>
      <c r="K12" s="39"/>
      <c r="L12" s="38" t="s">
        <v>23</v>
      </c>
      <c r="M12" s="38"/>
      <c r="N12" s="38" t="s">
        <v>28</v>
      </c>
      <c r="O12" s="38"/>
      <c r="P12" s="39"/>
      <c r="Q12" s="39"/>
      <c r="R12" s="38" t="s">
        <v>31</v>
      </c>
      <c r="S12" s="38" t="s">
        <v>26</v>
      </c>
      <c r="T12" s="40">
        <f t="shared" ref="T12:T161" si="6">IF(M12&lt;0,-1,1)*ROUNDDOWN(MAX(IF(S12="Net",(ABS(Z12)-ABS(X12))/(1-W12)+ABS(X12)+ABS(Y12)+ABS(P12),ABS(Z12)+ABS(Y12)+ABS(P12)),0),0)</f>
        <v>0</v>
      </c>
      <c r="U12" s="41">
        <f t="shared" ref="U12:U161" si="7">IF(M12&lt;0,-1,1)*ROUNDUP(MAX(IF(L12="Gross Tax",ABS(T12)*W12,(ABS(T12)-ABS(X12))*W12),0),0)</f>
        <v>0</v>
      </c>
      <c r="V12" s="26"/>
      <c r="W12" s="45">
        <f t="shared" si="1"/>
        <v>0.35</v>
      </c>
      <c r="X12" s="43">
        <f t="shared" si="2"/>
        <v>0</v>
      </c>
      <c r="Y12" s="43">
        <f t="shared" si="4"/>
        <v>0</v>
      </c>
      <c r="Z12" s="43">
        <f t="shared" si="3"/>
        <v>0</v>
      </c>
      <c r="AA12" s="44">
        <f t="shared" si="5"/>
        <v>0</v>
      </c>
    </row>
    <row r="13" spans="1:27" ht="19.2">
      <c r="A13" s="36">
        <v>5</v>
      </c>
      <c r="B13" s="37"/>
      <c r="C13" s="38"/>
      <c r="D13" s="38" t="s">
        <v>21</v>
      </c>
      <c r="E13" s="38"/>
      <c r="F13" s="38"/>
      <c r="G13" s="38"/>
      <c r="H13" s="38"/>
      <c r="I13" s="38" t="s">
        <v>21</v>
      </c>
      <c r="J13" s="38" t="s">
        <v>27</v>
      </c>
      <c r="K13" s="39"/>
      <c r="L13" s="38" t="s">
        <v>23</v>
      </c>
      <c r="M13" s="38"/>
      <c r="N13" s="38" t="s">
        <v>28</v>
      </c>
      <c r="O13" s="38"/>
      <c r="P13" s="39"/>
      <c r="Q13" s="39"/>
      <c r="R13" s="38" t="s">
        <v>31</v>
      </c>
      <c r="S13" s="38" t="s">
        <v>26</v>
      </c>
      <c r="T13" s="40">
        <f t="shared" si="6"/>
        <v>0</v>
      </c>
      <c r="U13" s="41">
        <f t="shared" si="7"/>
        <v>0</v>
      </c>
      <c r="V13" s="26"/>
      <c r="W13" s="45">
        <f t="shared" si="1"/>
        <v>0.35</v>
      </c>
      <c r="X13" s="43">
        <f t="shared" si="2"/>
        <v>0</v>
      </c>
      <c r="Y13" s="43">
        <f t="shared" si="4"/>
        <v>0</v>
      </c>
      <c r="Z13" s="43">
        <f t="shared" si="3"/>
        <v>0</v>
      </c>
      <c r="AA13" s="44">
        <f t="shared" si="5"/>
        <v>0</v>
      </c>
    </row>
    <row r="14" spans="1:27" ht="19.2">
      <c r="A14" s="36">
        <v>6</v>
      </c>
      <c r="B14" s="37"/>
      <c r="C14" s="38"/>
      <c r="D14" s="38" t="s">
        <v>21</v>
      </c>
      <c r="E14" s="38"/>
      <c r="F14" s="38"/>
      <c r="G14" s="38"/>
      <c r="H14" s="38"/>
      <c r="I14" s="38" t="s">
        <v>21</v>
      </c>
      <c r="J14" s="38" t="s">
        <v>27</v>
      </c>
      <c r="K14" s="39"/>
      <c r="L14" s="38" t="s">
        <v>23</v>
      </c>
      <c r="M14" s="38"/>
      <c r="N14" s="38" t="s">
        <v>28</v>
      </c>
      <c r="O14" s="38"/>
      <c r="P14" s="39"/>
      <c r="Q14" s="39"/>
      <c r="R14" s="38" t="s">
        <v>31</v>
      </c>
      <c r="S14" s="38" t="s">
        <v>26</v>
      </c>
      <c r="T14" s="40">
        <f t="shared" si="6"/>
        <v>0</v>
      </c>
      <c r="U14" s="41">
        <f t="shared" si="7"/>
        <v>0</v>
      </c>
      <c r="V14" s="26"/>
      <c r="W14" s="45">
        <f t="shared" si="1"/>
        <v>0.35</v>
      </c>
      <c r="X14" s="43">
        <f t="shared" si="2"/>
        <v>0</v>
      </c>
      <c r="Y14" s="43">
        <f t="shared" si="4"/>
        <v>0</v>
      </c>
      <c r="Z14" s="43">
        <f t="shared" si="3"/>
        <v>0</v>
      </c>
      <c r="AA14" s="44">
        <f t="shared" si="5"/>
        <v>0</v>
      </c>
    </row>
    <row r="15" spans="1:27" ht="19.2">
      <c r="A15" s="36">
        <v>7</v>
      </c>
      <c r="B15" s="37"/>
      <c r="C15" s="38"/>
      <c r="D15" s="38" t="s">
        <v>21</v>
      </c>
      <c r="E15" s="38"/>
      <c r="F15" s="38"/>
      <c r="G15" s="38"/>
      <c r="H15" s="38"/>
      <c r="I15" s="38" t="s">
        <v>21</v>
      </c>
      <c r="J15" s="38" t="s">
        <v>27</v>
      </c>
      <c r="K15" s="39"/>
      <c r="L15" s="38" t="s">
        <v>23</v>
      </c>
      <c r="M15" s="38"/>
      <c r="N15" s="38" t="s">
        <v>28</v>
      </c>
      <c r="O15" s="38"/>
      <c r="P15" s="39"/>
      <c r="Q15" s="39"/>
      <c r="R15" s="38" t="s">
        <v>31</v>
      </c>
      <c r="S15" s="38" t="s">
        <v>26</v>
      </c>
      <c r="T15" s="40">
        <f t="shared" si="6"/>
        <v>0</v>
      </c>
      <c r="U15" s="41">
        <f t="shared" si="7"/>
        <v>0</v>
      </c>
      <c r="V15" s="26"/>
      <c r="W15" s="45">
        <f t="shared" si="1"/>
        <v>0.35</v>
      </c>
      <c r="X15" s="43">
        <f t="shared" si="2"/>
        <v>0</v>
      </c>
      <c r="Y15" s="43">
        <f t="shared" si="4"/>
        <v>0</v>
      </c>
      <c r="Z15" s="43">
        <f t="shared" si="3"/>
        <v>0</v>
      </c>
      <c r="AA15" s="44">
        <f t="shared" si="5"/>
        <v>0</v>
      </c>
    </row>
    <row r="16" spans="1:27" ht="19.2">
      <c r="A16" s="36">
        <v>8</v>
      </c>
      <c r="B16" s="37"/>
      <c r="C16" s="38"/>
      <c r="D16" s="38" t="s">
        <v>21</v>
      </c>
      <c r="E16" s="38"/>
      <c r="F16" s="38"/>
      <c r="G16" s="38"/>
      <c r="H16" s="38"/>
      <c r="I16" s="38" t="s">
        <v>21</v>
      </c>
      <c r="J16" s="38" t="s">
        <v>27</v>
      </c>
      <c r="K16" s="39"/>
      <c r="L16" s="38" t="s">
        <v>23</v>
      </c>
      <c r="M16" s="38"/>
      <c r="N16" s="38" t="s">
        <v>28</v>
      </c>
      <c r="O16" s="38"/>
      <c r="P16" s="39"/>
      <c r="Q16" s="39"/>
      <c r="R16" s="38" t="s">
        <v>31</v>
      </c>
      <c r="S16" s="38" t="s">
        <v>26</v>
      </c>
      <c r="T16" s="40">
        <f t="shared" si="6"/>
        <v>0</v>
      </c>
      <c r="U16" s="41">
        <f t="shared" si="7"/>
        <v>0</v>
      </c>
      <c r="V16" s="26"/>
      <c r="W16" s="45">
        <f t="shared" si="1"/>
        <v>0.35</v>
      </c>
      <c r="X16" s="43">
        <f t="shared" si="2"/>
        <v>0</v>
      </c>
      <c r="Y16" s="43">
        <f t="shared" si="4"/>
        <v>0</v>
      </c>
      <c r="Z16" s="43">
        <f t="shared" si="3"/>
        <v>0</v>
      </c>
      <c r="AA16" s="44">
        <f t="shared" si="5"/>
        <v>0</v>
      </c>
    </row>
    <row r="17" spans="1:27" ht="19.2">
      <c r="A17" s="36">
        <v>9</v>
      </c>
      <c r="B17" s="37"/>
      <c r="C17" s="38"/>
      <c r="D17" s="38" t="s">
        <v>21</v>
      </c>
      <c r="E17" s="38"/>
      <c r="F17" s="38"/>
      <c r="G17" s="38"/>
      <c r="H17" s="38"/>
      <c r="I17" s="38" t="s">
        <v>21</v>
      </c>
      <c r="J17" s="38" t="s">
        <v>27</v>
      </c>
      <c r="K17" s="39"/>
      <c r="L17" s="38" t="s">
        <v>23</v>
      </c>
      <c r="M17" s="38"/>
      <c r="N17" s="38" t="s">
        <v>28</v>
      </c>
      <c r="O17" s="38"/>
      <c r="P17" s="39"/>
      <c r="Q17" s="39"/>
      <c r="R17" s="38" t="s">
        <v>31</v>
      </c>
      <c r="S17" s="38" t="s">
        <v>26</v>
      </c>
      <c r="T17" s="40">
        <f t="shared" si="6"/>
        <v>0</v>
      </c>
      <c r="U17" s="41">
        <f t="shared" si="7"/>
        <v>0</v>
      </c>
      <c r="V17" s="26"/>
      <c r="W17" s="45">
        <f t="shared" si="1"/>
        <v>0.35</v>
      </c>
      <c r="X17" s="43">
        <f t="shared" si="2"/>
        <v>0</v>
      </c>
      <c r="Y17" s="43">
        <f t="shared" si="4"/>
        <v>0</v>
      </c>
      <c r="Z17" s="43">
        <f t="shared" si="3"/>
        <v>0</v>
      </c>
      <c r="AA17" s="44">
        <f t="shared" si="5"/>
        <v>0</v>
      </c>
    </row>
    <row r="18" spans="1:27" ht="19.2">
      <c r="A18" s="36">
        <v>10</v>
      </c>
      <c r="B18" s="37"/>
      <c r="C18" s="38"/>
      <c r="D18" s="38" t="s">
        <v>21</v>
      </c>
      <c r="E18" s="38"/>
      <c r="F18" s="38"/>
      <c r="G18" s="38"/>
      <c r="H18" s="38"/>
      <c r="I18" s="38" t="s">
        <v>21</v>
      </c>
      <c r="J18" s="38" t="s">
        <v>27</v>
      </c>
      <c r="K18" s="39"/>
      <c r="L18" s="38" t="s">
        <v>23</v>
      </c>
      <c r="M18" s="38"/>
      <c r="N18" s="38" t="s">
        <v>28</v>
      </c>
      <c r="O18" s="38"/>
      <c r="P18" s="39"/>
      <c r="Q18" s="39"/>
      <c r="R18" s="38" t="s">
        <v>31</v>
      </c>
      <c r="S18" s="38" t="s">
        <v>26</v>
      </c>
      <c r="T18" s="40">
        <f>IF(M18&lt;0,-1,1)*ROUNDDOWN(MAX(IF(S18="Net",(ABS(Z18)-ABS(X18))/(1-W18)+ABS(X18)+ABS(Y18)+ABS(P18),ABS(Z18)+ABS(Y18)+ABS(P18)),0),0)</f>
        <v>0</v>
      </c>
      <c r="U18" s="41">
        <f t="shared" si="7"/>
        <v>0</v>
      </c>
      <c r="V18" s="26"/>
      <c r="W18" s="45">
        <f t="shared" si="1"/>
        <v>0.35</v>
      </c>
      <c r="X18" s="43">
        <f t="shared" si="2"/>
        <v>0</v>
      </c>
      <c r="Y18" s="43">
        <f t="shared" si="4"/>
        <v>0</v>
      </c>
      <c r="Z18" s="43">
        <f t="shared" si="3"/>
        <v>0</v>
      </c>
      <c r="AA18" s="44">
        <f t="shared" si="5"/>
        <v>0</v>
      </c>
    </row>
    <row r="19" spans="1:27" ht="19.2">
      <c r="A19" s="36">
        <v>11</v>
      </c>
      <c r="B19" s="37"/>
      <c r="C19" s="38"/>
      <c r="D19" s="38" t="s">
        <v>21</v>
      </c>
      <c r="E19" s="38"/>
      <c r="F19" s="38"/>
      <c r="G19" s="38"/>
      <c r="H19" s="38"/>
      <c r="I19" s="38" t="s">
        <v>21</v>
      </c>
      <c r="J19" s="38" t="s">
        <v>27</v>
      </c>
      <c r="K19" s="39"/>
      <c r="L19" s="38" t="s">
        <v>23</v>
      </c>
      <c r="M19" s="38"/>
      <c r="N19" s="38" t="s">
        <v>28</v>
      </c>
      <c r="O19" s="38"/>
      <c r="P19" s="39"/>
      <c r="Q19" s="39"/>
      <c r="R19" s="38" t="s">
        <v>31</v>
      </c>
      <c r="S19" s="38" t="s">
        <v>26</v>
      </c>
      <c r="T19" s="40">
        <f t="shared" si="6"/>
        <v>0</v>
      </c>
      <c r="U19" s="41">
        <f t="shared" si="7"/>
        <v>0</v>
      </c>
      <c r="V19" s="26"/>
      <c r="W19" s="45">
        <f t="shared" si="1"/>
        <v>0.35</v>
      </c>
      <c r="X19" s="43">
        <f t="shared" si="2"/>
        <v>0</v>
      </c>
      <c r="Y19" s="43">
        <f t="shared" si="4"/>
        <v>0</v>
      </c>
      <c r="Z19" s="43">
        <f t="shared" si="3"/>
        <v>0</v>
      </c>
      <c r="AA19" s="44">
        <f t="shared" si="5"/>
        <v>0</v>
      </c>
    </row>
    <row r="20" spans="1:27" ht="19.2">
      <c r="A20" s="36">
        <v>12</v>
      </c>
      <c r="B20" s="37"/>
      <c r="C20" s="38"/>
      <c r="D20" s="38" t="s">
        <v>21</v>
      </c>
      <c r="E20" s="38"/>
      <c r="F20" s="38"/>
      <c r="G20" s="38"/>
      <c r="H20" s="38"/>
      <c r="I20" s="38" t="s">
        <v>21</v>
      </c>
      <c r="J20" s="38" t="s">
        <v>27</v>
      </c>
      <c r="K20" s="39"/>
      <c r="L20" s="38" t="s">
        <v>23</v>
      </c>
      <c r="M20" s="38"/>
      <c r="N20" s="38" t="s">
        <v>28</v>
      </c>
      <c r="O20" s="38"/>
      <c r="P20" s="39"/>
      <c r="Q20" s="39"/>
      <c r="R20" s="38" t="s">
        <v>31</v>
      </c>
      <c r="S20" s="38" t="s">
        <v>26</v>
      </c>
      <c r="T20" s="40">
        <f t="shared" si="6"/>
        <v>0</v>
      </c>
      <c r="U20" s="41">
        <f t="shared" si="7"/>
        <v>0</v>
      </c>
      <c r="V20" s="26"/>
      <c r="W20" s="45">
        <f t="shared" si="1"/>
        <v>0.35</v>
      </c>
      <c r="X20" s="43">
        <f t="shared" si="2"/>
        <v>0</v>
      </c>
      <c r="Y20" s="43">
        <f t="shared" si="4"/>
        <v>0</v>
      </c>
      <c r="Z20" s="43">
        <f t="shared" si="3"/>
        <v>0</v>
      </c>
      <c r="AA20" s="44">
        <f t="shared" si="5"/>
        <v>0</v>
      </c>
    </row>
    <row r="21" spans="1:27" ht="19.2">
      <c r="A21" s="36">
        <v>13</v>
      </c>
      <c r="B21" s="37"/>
      <c r="C21" s="38"/>
      <c r="D21" s="38" t="s">
        <v>21</v>
      </c>
      <c r="E21" s="38"/>
      <c r="F21" s="38"/>
      <c r="G21" s="38"/>
      <c r="H21" s="38"/>
      <c r="I21" s="38" t="s">
        <v>21</v>
      </c>
      <c r="J21" s="38" t="s">
        <v>27</v>
      </c>
      <c r="K21" s="39"/>
      <c r="L21" s="38" t="s">
        <v>23</v>
      </c>
      <c r="M21" s="38"/>
      <c r="N21" s="38" t="s">
        <v>28</v>
      </c>
      <c r="O21" s="38"/>
      <c r="P21" s="39"/>
      <c r="Q21" s="39"/>
      <c r="R21" s="38" t="s">
        <v>31</v>
      </c>
      <c r="S21" s="38" t="s">
        <v>26</v>
      </c>
      <c r="T21" s="40">
        <f t="shared" si="6"/>
        <v>0</v>
      </c>
      <c r="U21" s="41">
        <f t="shared" si="7"/>
        <v>0</v>
      </c>
      <c r="V21" s="26"/>
      <c r="W21" s="45">
        <f t="shared" si="1"/>
        <v>0.35</v>
      </c>
      <c r="X21" s="43">
        <f t="shared" si="2"/>
        <v>0</v>
      </c>
      <c r="Y21" s="43">
        <f t="shared" si="4"/>
        <v>0</v>
      </c>
      <c r="Z21" s="43">
        <f t="shared" si="3"/>
        <v>0</v>
      </c>
      <c r="AA21" s="44">
        <f t="shared" si="5"/>
        <v>0</v>
      </c>
    </row>
    <row r="22" spans="1:27" ht="19.2">
      <c r="A22" s="36">
        <v>14</v>
      </c>
      <c r="B22" s="37"/>
      <c r="C22" s="38"/>
      <c r="D22" s="38" t="s">
        <v>21</v>
      </c>
      <c r="E22" s="38"/>
      <c r="F22" s="38"/>
      <c r="G22" s="38"/>
      <c r="H22" s="38"/>
      <c r="I22" s="38" t="s">
        <v>21</v>
      </c>
      <c r="J22" s="38" t="s">
        <v>27</v>
      </c>
      <c r="K22" s="39"/>
      <c r="L22" s="38" t="s">
        <v>23</v>
      </c>
      <c r="M22" s="38"/>
      <c r="N22" s="38" t="s">
        <v>28</v>
      </c>
      <c r="O22" s="38"/>
      <c r="P22" s="39"/>
      <c r="Q22" s="39"/>
      <c r="R22" s="38" t="s">
        <v>31</v>
      </c>
      <c r="S22" s="38" t="s">
        <v>26</v>
      </c>
      <c r="T22" s="40">
        <f t="shared" si="6"/>
        <v>0</v>
      </c>
      <c r="U22" s="41">
        <f t="shared" si="7"/>
        <v>0</v>
      </c>
      <c r="V22" s="26"/>
      <c r="W22" s="45">
        <f t="shared" si="1"/>
        <v>0.35</v>
      </c>
      <c r="X22" s="43">
        <f t="shared" si="2"/>
        <v>0</v>
      </c>
      <c r="Y22" s="43">
        <f t="shared" si="4"/>
        <v>0</v>
      </c>
      <c r="Z22" s="43">
        <f t="shared" si="3"/>
        <v>0</v>
      </c>
      <c r="AA22" s="44">
        <f t="shared" si="5"/>
        <v>0</v>
      </c>
    </row>
    <row r="23" spans="1:27" ht="19.2">
      <c r="A23" s="36">
        <v>15</v>
      </c>
      <c r="B23" s="37"/>
      <c r="C23" s="38"/>
      <c r="D23" s="38" t="s">
        <v>21</v>
      </c>
      <c r="E23" s="38"/>
      <c r="F23" s="38"/>
      <c r="G23" s="38"/>
      <c r="H23" s="38"/>
      <c r="I23" s="38" t="s">
        <v>21</v>
      </c>
      <c r="J23" s="38" t="s">
        <v>27</v>
      </c>
      <c r="K23" s="39"/>
      <c r="L23" s="38" t="s">
        <v>23</v>
      </c>
      <c r="M23" s="38"/>
      <c r="N23" s="38" t="s">
        <v>28</v>
      </c>
      <c r="O23" s="38"/>
      <c r="P23" s="39"/>
      <c r="Q23" s="39"/>
      <c r="R23" s="38" t="s">
        <v>31</v>
      </c>
      <c r="S23" s="38" t="s">
        <v>26</v>
      </c>
      <c r="T23" s="40">
        <f t="shared" si="6"/>
        <v>0</v>
      </c>
      <c r="U23" s="41">
        <f t="shared" si="7"/>
        <v>0</v>
      </c>
      <c r="V23" s="26"/>
      <c r="W23" s="45">
        <f t="shared" si="1"/>
        <v>0.35</v>
      </c>
      <c r="X23" s="43">
        <f t="shared" si="2"/>
        <v>0</v>
      </c>
      <c r="Y23" s="43">
        <f t="shared" si="4"/>
        <v>0</v>
      </c>
      <c r="Z23" s="43">
        <f t="shared" si="3"/>
        <v>0</v>
      </c>
      <c r="AA23" s="44">
        <f t="shared" si="5"/>
        <v>0</v>
      </c>
    </row>
    <row r="24" spans="1:27" ht="19.2">
      <c r="A24" s="36">
        <v>16</v>
      </c>
      <c r="B24" s="37"/>
      <c r="C24" s="38"/>
      <c r="D24" s="38" t="s">
        <v>21</v>
      </c>
      <c r="E24" s="38"/>
      <c r="F24" s="38"/>
      <c r="G24" s="38"/>
      <c r="H24" s="38"/>
      <c r="I24" s="38" t="s">
        <v>21</v>
      </c>
      <c r="J24" s="38" t="s">
        <v>27</v>
      </c>
      <c r="K24" s="39"/>
      <c r="L24" s="38" t="s">
        <v>23</v>
      </c>
      <c r="M24" s="38"/>
      <c r="N24" s="38" t="s">
        <v>28</v>
      </c>
      <c r="O24" s="38"/>
      <c r="P24" s="39"/>
      <c r="Q24" s="39"/>
      <c r="R24" s="38" t="s">
        <v>31</v>
      </c>
      <c r="S24" s="38" t="s">
        <v>26</v>
      </c>
      <c r="T24" s="40">
        <f t="shared" si="6"/>
        <v>0</v>
      </c>
      <c r="U24" s="41">
        <f t="shared" si="7"/>
        <v>0</v>
      </c>
      <c r="V24" s="26"/>
      <c r="W24" s="45">
        <f t="shared" si="1"/>
        <v>0.35</v>
      </c>
      <c r="X24" s="43">
        <f t="shared" si="2"/>
        <v>0</v>
      </c>
      <c r="Y24" s="43">
        <f t="shared" si="4"/>
        <v>0</v>
      </c>
      <c r="Z24" s="43">
        <f t="shared" si="3"/>
        <v>0</v>
      </c>
      <c r="AA24" s="44">
        <f t="shared" si="5"/>
        <v>0</v>
      </c>
    </row>
    <row r="25" spans="1:27" ht="19.2">
      <c r="A25" s="46">
        <v>17</v>
      </c>
      <c r="B25" s="47"/>
      <c r="C25" s="48"/>
      <c r="D25" s="48" t="s">
        <v>21</v>
      </c>
      <c r="E25" s="38"/>
      <c r="F25" s="38"/>
      <c r="G25" s="38"/>
      <c r="H25" s="48"/>
      <c r="I25" s="48" t="s">
        <v>21</v>
      </c>
      <c r="J25" s="48" t="s">
        <v>27</v>
      </c>
      <c r="K25" s="49"/>
      <c r="L25" s="38" t="s">
        <v>23</v>
      </c>
      <c r="M25" s="38"/>
      <c r="N25" s="48" t="s">
        <v>28</v>
      </c>
      <c r="O25" s="38"/>
      <c r="P25" s="49"/>
      <c r="Q25" s="49"/>
      <c r="R25" s="48" t="s">
        <v>31</v>
      </c>
      <c r="S25" s="48" t="s">
        <v>26</v>
      </c>
      <c r="T25" s="40">
        <f t="shared" si="6"/>
        <v>0</v>
      </c>
      <c r="U25" s="41">
        <f t="shared" si="7"/>
        <v>0</v>
      </c>
      <c r="V25" s="26"/>
      <c r="W25" s="45">
        <f t="shared" si="1"/>
        <v>0.35</v>
      </c>
      <c r="X25" s="43">
        <f t="shared" si="2"/>
        <v>0</v>
      </c>
      <c r="Y25" s="43">
        <f t="shared" si="4"/>
        <v>0</v>
      </c>
      <c r="Z25" s="43">
        <f t="shared" si="3"/>
        <v>0</v>
      </c>
      <c r="AA25" s="44">
        <f t="shared" si="5"/>
        <v>0</v>
      </c>
    </row>
    <row r="26" spans="1:27" ht="19.2">
      <c r="A26" s="46">
        <v>18</v>
      </c>
      <c r="B26" s="47"/>
      <c r="C26" s="48"/>
      <c r="D26" s="38" t="s">
        <v>21</v>
      </c>
      <c r="E26" s="38"/>
      <c r="F26" s="38"/>
      <c r="G26" s="38"/>
      <c r="H26" s="48"/>
      <c r="I26" s="38" t="s">
        <v>21</v>
      </c>
      <c r="J26" s="48" t="s">
        <v>27</v>
      </c>
      <c r="K26" s="49"/>
      <c r="L26" s="38" t="s">
        <v>23</v>
      </c>
      <c r="M26" s="38"/>
      <c r="N26" s="48" t="s">
        <v>28</v>
      </c>
      <c r="O26" s="38"/>
      <c r="P26" s="49"/>
      <c r="Q26" s="49"/>
      <c r="R26" s="48" t="s">
        <v>31</v>
      </c>
      <c r="S26" s="48" t="s">
        <v>26</v>
      </c>
      <c r="T26" s="40">
        <f t="shared" si="6"/>
        <v>0</v>
      </c>
      <c r="U26" s="41">
        <f t="shared" si="7"/>
        <v>0</v>
      </c>
      <c r="V26" s="26"/>
      <c r="W26" s="45">
        <f t="shared" si="1"/>
        <v>0.35</v>
      </c>
      <c r="X26" s="43">
        <f t="shared" si="2"/>
        <v>0</v>
      </c>
      <c r="Y26" s="43">
        <f t="shared" si="4"/>
        <v>0</v>
      </c>
      <c r="Z26" s="43">
        <f t="shared" si="3"/>
        <v>0</v>
      </c>
      <c r="AA26" s="44">
        <f t="shared" si="5"/>
        <v>0</v>
      </c>
    </row>
    <row r="27" spans="1:27" ht="19.2">
      <c r="A27" s="46">
        <v>19</v>
      </c>
      <c r="B27" s="37"/>
      <c r="C27" s="38"/>
      <c r="D27" s="38" t="s">
        <v>21</v>
      </c>
      <c r="E27" s="38"/>
      <c r="F27" s="38"/>
      <c r="G27" s="38"/>
      <c r="H27" s="38"/>
      <c r="I27" s="38" t="s">
        <v>21</v>
      </c>
      <c r="J27" s="38" t="s">
        <v>27</v>
      </c>
      <c r="K27" s="39"/>
      <c r="L27" s="38" t="s">
        <v>23</v>
      </c>
      <c r="M27" s="38"/>
      <c r="N27" s="38" t="s">
        <v>28</v>
      </c>
      <c r="O27" s="38"/>
      <c r="P27" s="39"/>
      <c r="Q27" s="39"/>
      <c r="R27" s="38" t="s">
        <v>31</v>
      </c>
      <c r="S27" s="38" t="s">
        <v>26</v>
      </c>
      <c r="T27" s="40">
        <f t="shared" si="6"/>
        <v>0</v>
      </c>
      <c r="U27" s="41">
        <f t="shared" si="7"/>
        <v>0</v>
      </c>
      <c r="V27" s="26"/>
      <c r="W27" s="45">
        <f t="shared" si="1"/>
        <v>0.35</v>
      </c>
      <c r="X27" s="43">
        <f t="shared" si="2"/>
        <v>0</v>
      </c>
      <c r="Y27" s="43">
        <f t="shared" si="4"/>
        <v>0</v>
      </c>
      <c r="Z27" s="43">
        <f t="shared" si="3"/>
        <v>0</v>
      </c>
      <c r="AA27" s="44">
        <f t="shared" si="5"/>
        <v>0</v>
      </c>
    </row>
    <row r="28" spans="1:27" ht="19.2">
      <c r="A28" s="36">
        <v>20</v>
      </c>
      <c r="B28" s="37"/>
      <c r="C28" s="38"/>
      <c r="D28" s="38" t="s">
        <v>21</v>
      </c>
      <c r="E28" s="38"/>
      <c r="F28" s="38"/>
      <c r="G28" s="38"/>
      <c r="H28" s="38"/>
      <c r="I28" s="38" t="s">
        <v>21</v>
      </c>
      <c r="J28" s="38" t="s">
        <v>27</v>
      </c>
      <c r="K28" s="39"/>
      <c r="L28" s="38" t="s">
        <v>23</v>
      </c>
      <c r="M28" s="38"/>
      <c r="N28" s="38" t="s">
        <v>28</v>
      </c>
      <c r="O28" s="38"/>
      <c r="P28" s="39"/>
      <c r="Q28" s="39"/>
      <c r="R28" s="38" t="s">
        <v>31</v>
      </c>
      <c r="S28" s="38" t="s">
        <v>26</v>
      </c>
      <c r="T28" s="40">
        <f t="shared" si="6"/>
        <v>0</v>
      </c>
      <c r="U28" s="41">
        <f t="shared" si="7"/>
        <v>0</v>
      </c>
      <c r="V28" s="26"/>
      <c r="W28" s="45">
        <f t="shared" si="1"/>
        <v>0.35</v>
      </c>
      <c r="X28" s="43">
        <f t="shared" si="2"/>
        <v>0</v>
      </c>
      <c r="Y28" s="43">
        <f t="shared" si="4"/>
        <v>0</v>
      </c>
      <c r="Z28" s="43">
        <f t="shared" si="3"/>
        <v>0</v>
      </c>
      <c r="AA28" s="44">
        <f t="shared" si="5"/>
        <v>0</v>
      </c>
    </row>
    <row r="29" spans="1:27" ht="19.2">
      <c r="A29" s="36">
        <v>21</v>
      </c>
      <c r="B29" s="37"/>
      <c r="C29" s="38"/>
      <c r="D29" s="38" t="s">
        <v>21</v>
      </c>
      <c r="E29" s="38"/>
      <c r="F29" s="38"/>
      <c r="G29" s="38"/>
      <c r="H29" s="38"/>
      <c r="I29" s="38" t="s">
        <v>21</v>
      </c>
      <c r="J29" s="38" t="s">
        <v>27</v>
      </c>
      <c r="K29" s="39"/>
      <c r="L29" s="38" t="s">
        <v>23</v>
      </c>
      <c r="M29" s="38"/>
      <c r="N29" s="38" t="s">
        <v>28</v>
      </c>
      <c r="O29" s="38"/>
      <c r="P29" s="39"/>
      <c r="Q29" s="39"/>
      <c r="R29" s="38" t="s">
        <v>25</v>
      </c>
      <c r="S29" s="38" t="s">
        <v>26</v>
      </c>
      <c r="T29" s="40">
        <f t="shared" si="6"/>
        <v>0</v>
      </c>
      <c r="U29" s="41">
        <f t="shared" si="7"/>
        <v>0</v>
      </c>
      <c r="V29" s="26"/>
      <c r="W29" s="45">
        <f t="shared" si="1"/>
        <v>0.35</v>
      </c>
      <c r="X29" s="43">
        <f t="shared" si="2"/>
        <v>0</v>
      </c>
      <c r="Y29" s="43">
        <f t="shared" si="4"/>
        <v>0</v>
      </c>
      <c r="Z29" s="43">
        <f t="shared" si="3"/>
        <v>0</v>
      </c>
      <c r="AA29" s="44">
        <f t="shared" si="5"/>
        <v>0</v>
      </c>
    </row>
    <row r="30" spans="1:27" ht="19.2">
      <c r="A30" s="36">
        <v>22</v>
      </c>
      <c r="B30" s="37"/>
      <c r="C30" s="38"/>
      <c r="D30" s="38" t="s">
        <v>21</v>
      </c>
      <c r="E30" s="38"/>
      <c r="F30" s="38"/>
      <c r="G30" s="38"/>
      <c r="H30" s="38"/>
      <c r="I30" s="38" t="s">
        <v>21</v>
      </c>
      <c r="J30" s="38" t="s">
        <v>27</v>
      </c>
      <c r="K30" s="39"/>
      <c r="L30" s="38" t="s">
        <v>23</v>
      </c>
      <c r="M30" s="38"/>
      <c r="N30" s="38" t="s">
        <v>28</v>
      </c>
      <c r="O30" s="38"/>
      <c r="P30" s="39"/>
      <c r="Q30" s="39"/>
      <c r="R30" s="38" t="s">
        <v>29</v>
      </c>
      <c r="S30" s="38" t="s">
        <v>26</v>
      </c>
      <c r="T30" s="40">
        <f t="shared" si="6"/>
        <v>0</v>
      </c>
      <c r="U30" s="41">
        <f t="shared" si="7"/>
        <v>0</v>
      </c>
      <c r="V30" s="26"/>
      <c r="W30" s="45">
        <f t="shared" si="1"/>
        <v>0.35</v>
      </c>
      <c r="X30" s="43">
        <f t="shared" si="2"/>
        <v>0</v>
      </c>
      <c r="Y30" s="43">
        <f t="shared" si="4"/>
        <v>0</v>
      </c>
      <c r="Z30" s="43">
        <f t="shared" si="3"/>
        <v>0</v>
      </c>
      <c r="AA30" s="44">
        <f t="shared" si="5"/>
        <v>0</v>
      </c>
    </row>
    <row r="31" spans="1:27" ht="19.2">
      <c r="A31" s="36">
        <v>23</v>
      </c>
      <c r="B31" s="37"/>
      <c r="C31" s="38"/>
      <c r="D31" s="38" t="s">
        <v>21</v>
      </c>
      <c r="E31" s="38"/>
      <c r="F31" s="38"/>
      <c r="G31" s="38"/>
      <c r="H31" s="38"/>
      <c r="I31" s="38" t="s">
        <v>21</v>
      </c>
      <c r="J31" s="38" t="s">
        <v>27</v>
      </c>
      <c r="K31" s="39"/>
      <c r="L31" s="38" t="s">
        <v>23</v>
      </c>
      <c r="M31" s="38"/>
      <c r="N31" s="38" t="s">
        <v>28</v>
      </c>
      <c r="O31" s="38"/>
      <c r="P31" s="39"/>
      <c r="Q31" s="39"/>
      <c r="R31" s="38" t="s">
        <v>31</v>
      </c>
      <c r="S31" s="38" t="s">
        <v>26</v>
      </c>
      <c r="T31" s="40">
        <f t="shared" si="6"/>
        <v>0</v>
      </c>
      <c r="U31" s="41">
        <f t="shared" si="7"/>
        <v>0</v>
      </c>
      <c r="V31" s="26"/>
      <c r="W31" s="45">
        <f t="shared" si="1"/>
        <v>0.35</v>
      </c>
      <c r="X31" s="43">
        <f t="shared" si="2"/>
        <v>0</v>
      </c>
      <c r="Y31" s="43">
        <f t="shared" si="4"/>
        <v>0</v>
      </c>
      <c r="Z31" s="43">
        <f t="shared" si="3"/>
        <v>0</v>
      </c>
      <c r="AA31" s="44">
        <f t="shared" si="5"/>
        <v>0</v>
      </c>
    </row>
    <row r="32" spans="1:27" ht="19.2">
      <c r="A32" s="36">
        <v>24</v>
      </c>
      <c r="B32" s="37"/>
      <c r="C32" s="38"/>
      <c r="D32" s="38" t="s">
        <v>21</v>
      </c>
      <c r="E32" s="38"/>
      <c r="F32" s="38"/>
      <c r="G32" s="38"/>
      <c r="H32" s="38"/>
      <c r="I32" s="38" t="s">
        <v>21</v>
      </c>
      <c r="J32" s="38" t="s">
        <v>27</v>
      </c>
      <c r="K32" s="39"/>
      <c r="L32" s="38" t="s">
        <v>23</v>
      </c>
      <c r="M32" s="38"/>
      <c r="N32" s="38" t="s">
        <v>28</v>
      </c>
      <c r="O32" s="38"/>
      <c r="P32" s="39"/>
      <c r="Q32" s="39"/>
      <c r="R32" s="38" t="s">
        <v>31</v>
      </c>
      <c r="S32" s="38" t="s">
        <v>26</v>
      </c>
      <c r="T32" s="40">
        <f t="shared" si="6"/>
        <v>0</v>
      </c>
      <c r="U32" s="41">
        <f t="shared" si="7"/>
        <v>0</v>
      </c>
      <c r="V32" s="26"/>
      <c r="W32" s="45">
        <f t="shared" si="1"/>
        <v>0.35</v>
      </c>
      <c r="X32" s="43">
        <f t="shared" si="2"/>
        <v>0</v>
      </c>
      <c r="Y32" s="43">
        <f t="shared" si="4"/>
        <v>0</v>
      </c>
      <c r="Z32" s="43">
        <f t="shared" si="3"/>
        <v>0</v>
      </c>
      <c r="AA32" s="44">
        <f t="shared" si="5"/>
        <v>0</v>
      </c>
    </row>
    <row r="33" spans="1:27" ht="19.2">
      <c r="A33" s="36">
        <v>25</v>
      </c>
      <c r="B33" s="37"/>
      <c r="C33" s="38"/>
      <c r="D33" s="38" t="s">
        <v>21</v>
      </c>
      <c r="E33" s="38"/>
      <c r="F33" s="38"/>
      <c r="G33" s="38"/>
      <c r="H33" s="38"/>
      <c r="I33" s="38" t="s">
        <v>21</v>
      </c>
      <c r="J33" s="38" t="s">
        <v>27</v>
      </c>
      <c r="K33" s="39"/>
      <c r="L33" s="38" t="s">
        <v>23</v>
      </c>
      <c r="M33" s="38"/>
      <c r="N33" s="38" t="s">
        <v>28</v>
      </c>
      <c r="O33" s="38"/>
      <c r="P33" s="39"/>
      <c r="Q33" s="39"/>
      <c r="R33" s="38" t="s">
        <v>31</v>
      </c>
      <c r="S33" s="38" t="s">
        <v>26</v>
      </c>
      <c r="T33" s="40">
        <f t="shared" si="6"/>
        <v>0</v>
      </c>
      <c r="U33" s="41">
        <f t="shared" si="7"/>
        <v>0</v>
      </c>
      <c r="V33" s="26"/>
      <c r="W33" s="45">
        <f t="shared" si="1"/>
        <v>0.35</v>
      </c>
      <c r="X33" s="43">
        <f t="shared" si="2"/>
        <v>0</v>
      </c>
      <c r="Y33" s="43">
        <f t="shared" si="4"/>
        <v>0</v>
      </c>
      <c r="Z33" s="43">
        <f t="shared" si="3"/>
        <v>0</v>
      </c>
      <c r="AA33" s="44">
        <f t="shared" si="5"/>
        <v>0</v>
      </c>
    </row>
    <row r="34" spans="1:27" ht="19.2">
      <c r="A34" s="36">
        <v>26</v>
      </c>
      <c r="B34" s="37"/>
      <c r="C34" s="38"/>
      <c r="D34" s="38" t="s">
        <v>21</v>
      </c>
      <c r="E34" s="38"/>
      <c r="F34" s="38"/>
      <c r="G34" s="38"/>
      <c r="H34" s="38"/>
      <c r="I34" s="38" t="s">
        <v>21</v>
      </c>
      <c r="J34" s="38" t="s">
        <v>27</v>
      </c>
      <c r="K34" s="39"/>
      <c r="L34" s="38" t="s">
        <v>23</v>
      </c>
      <c r="M34" s="38"/>
      <c r="N34" s="38" t="s">
        <v>28</v>
      </c>
      <c r="O34" s="38"/>
      <c r="P34" s="39"/>
      <c r="Q34" s="39"/>
      <c r="R34" s="38" t="s">
        <v>31</v>
      </c>
      <c r="S34" s="38" t="s">
        <v>26</v>
      </c>
      <c r="T34" s="40">
        <f t="shared" si="6"/>
        <v>0</v>
      </c>
      <c r="U34" s="41">
        <f t="shared" si="7"/>
        <v>0</v>
      </c>
      <c r="V34" s="26"/>
      <c r="W34" s="45">
        <f t="shared" si="1"/>
        <v>0.35</v>
      </c>
      <c r="X34" s="43">
        <f t="shared" si="2"/>
        <v>0</v>
      </c>
      <c r="Y34" s="43">
        <f t="shared" si="4"/>
        <v>0</v>
      </c>
      <c r="Z34" s="43">
        <f t="shared" si="3"/>
        <v>0</v>
      </c>
      <c r="AA34" s="44">
        <f t="shared" si="5"/>
        <v>0</v>
      </c>
    </row>
    <row r="35" spans="1:27" ht="19.2">
      <c r="A35" s="36">
        <v>27</v>
      </c>
      <c r="B35" s="37"/>
      <c r="C35" s="38"/>
      <c r="D35" s="38" t="s">
        <v>21</v>
      </c>
      <c r="E35" s="38"/>
      <c r="F35" s="38"/>
      <c r="G35" s="38"/>
      <c r="H35" s="38"/>
      <c r="I35" s="38" t="s">
        <v>21</v>
      </c>
      <c r="J35" s="38" t="s">
        <v>27</v>
      </c>
      <c r="K35" s="39"/>
      <c r="L35" s="38" t="s">
        <v>23</v>
      </c>
      <c r="M35" s="38"/>
      <c r="N35" s="38" t="s">
        <v>32</v>
      </c>
      <c r="O35" s="38"/>
      <c r="P35" s="39"/>
      <c r="Q35" s="39"/>
      <c r="R35" s="38" t="s">
        <v>31</v>
      </c>
      <c r="S35" s="38" t="s">
        <v>26</v>
      </c>
      <c r="T35" s="40">
        <f t="shared" si="6"/>
        <v>0</v>
      </c>
      <c r="U35" s="41">
        <f t="shared" si="7"/>
        <v>0</v>
      </c>
      <c r="V35" s="26"/>
      <c r="W35" s="45">
        <f t="shared" si="1"/>
        <v>0.35</v>
      </c>
      <c r="X35" s="43">
        <f t="shared" si="2"/>
        <v>0</v>
      </c>
      <c r="Y35" s="43">
        <f t="shared" si="4"/>
        <v>0</v>
      </c>
      <c r="Z35" s="43">
        <f t="shared" si="3"/>
        <v>0</v>
      </c>
      <c r="AA35" s="44">
        <f t="shared" si="5"/>
        <v>0</v>
      </c>
    </row>
    <row r="36" spans="1:27" ht="19.2">
      <c r="A36" s="36">
        <v>28</v>
      </c>
      <c r="B36" s="37"/>
      <c r="C36" s="38"/>
      <c r="D36" s="38" t="s">
        <v>21</v>
      </c>
      <c r="E36" s="38"/>
      <c r="F36" s="38"/>
      <c r="G36" s="38"/>
      <c r="H36" s="38"/>
      <c r="I36" s="38" t="s">
        <v>21</v>
      </c>
      <c r="J36" s="38" t="s">
        <v>27</v>
      </c>
      <c r="K36" s="39"/>
      <c r="L36" s="38" t="s">
        <v>23</v>
      </c>
      <c r="M36" s="38"/>
      <c r="N36" s="38" t="s">
        <v>28</v>
      </c>
      <c r="O36" s="38"/>
      <c r="P36" s="39"/>
      <c r="Q36" s="39"/>
      <c r="R36" s="38" t="s">
        <v>31</v>
      </c>
      <c r="S36" s="38" t="s">
        <v>26</v>
      </c>
      <c r="T36" s="40">
        <f t="shared" si="6"/>
        <v>0</v>
      </c>
      <c r="U36" s="41">
        <f t="shared" si="7"/>
        <v>0</v>
      </c>
      <c r="V36" s="26"/>
      <c r="W36" s="45">
        <f t="shared" si="1"/>
        <v>0.35</v>
      </c>
      <c r="X36" s="43">
        <f t="shared" si="2"/>
        <v>0</v>
      </c>
      <c r="Y36" s="43">
        <f t="shared" si="4"/>
        <v>0</v>
      </c>
      <c r="Z36" s="43">
        <f t="shared" si="3"/>
        <v>0</v>
      </c>
      <c r="AA36" s="44">
        <f t="shared" si="5"/>
        <v>0</v>
      </c>
    </row>
    <row r="37" spans="1:27" ht="19.2">
      <c r="A37" s="36">
        <v>29</v>
      </c>
      <c r="B37" s="37"/>
      <c r="C37" s="38"/>
      <c r="D37" s="38" t="s">
        <v>21</v>
      </c>
      <c r="E37" s="38"/>
      <c r="F37" s="38"/>
      <c r="G37" s="38"/>
      <c r="H37" s="38"/>
      <c r="I37" s="38" t="s">
        <v>21</v>
      </c>
      <c r="J37" s="38" t="s">
        <v>27</v>
      </c>
      <c r="K37" s="39"/>
      <c r="L37" s="38" t="s">
        <v>23</v>
      </c>
      <c r="M37" s="38"/>
      <c r="N37" s="38" t="s">
        <v>28</v>
      </c>
      <c r="O37" s="38"/>
      <c r="P37" s="39"/>
      <c r="Q37" s="39"/>
      <c r="R37" s="38" t="s">
        <v>31</v>
      </c>
      <c r="S37" s="38" t="s">
        <v>26</v>
      </c>
      <c r="T37" s="40">
        <f t="shared" si="6"/>
        <v>0</v>
      </c>
      <c r="U37" s="41">
        <f t="shared" si="7"/>
        <v>0</v>
      </c>
      <c r="V37" s="26"/>
      <c r="W37" s="45">
        <f t="shared" si="1"/>
        <v>0.35</v>
      </c>
      <c r="X37" s="43">
        <f t="shared" si="2"/>
        <v>0</v>
      </c>
      <c r="Y37" s="43">
        <f t="shared" si="4"/>
        <v>0</v>
      </c>
      <c r="Z37" s="43">
        <f t="shared" si="3"/>
        <v>0</v>
      </c>
      <c r="AA37" s="44">
        <f t="shared" si="5"/>
        <v>0</v>
      </c>
    </row>
    <row r="38" spans="1:27" ht="19.2">
      <c r="A38" s="36">
        <v>30</v>
      </c>
      <c r="B38" s="37"/>
      <c r="C38" s="38"/>
      <c r="D38" s="38" t="s">
        <v>21</v>
      </c>
      <c r="E38" s="38"/>
      <c r="F38" s="38"/>
      <c r="G38" s="38"/>
      <c r="H38" s="38"/>
      <c r="I38" s="38" t="s">
        <v>21</v>
      </c>
      <c r="J38" s="38" t="s">
        <v>27</v>
      </c>
      <c r="K38" s="39"/>
      <c r="L38" s="38" t="s">
        <v>23</v>
      </c>
      <c r="M38" s="38"/>
      <c r="N38" s="38" t="s">
        <v>28</v>
      </c>
      <c r="O38" s="38"/>
      <c r="P38" s="39"/>
      <c r="Q38" s="39"/>
      <c r="R38" s="38" t="s">
        <v>31</v>
      </c>
      <c r="S38" s="38" t="s">
        <v>26</v>
      </c>
      <c r="T38" s="40">
        <f t="shared" si="6"/>
        <v>0</v>
      </c>
      <c r="U38" s="41">
        <f t="shared" si="7"/>
        <v>0</v>
      </c>
      <c r="V38" s="26"/>
      <c r="W38" s="45">
        <f t="shared" si="1"/>
        <v>0.35</v>
      </c>
      <c r="X38" s="43">
        <f t="shared" si="2"/>
        <v>0</v>
      </c>
      <c r="Y38" s="43">
        <f t="shared" si="4"/>
        <v>0</v>
      </c>
      <c r="Z38" s="43">
        <f t="shared" si="3"/>
        <v>0</v>
      </c>
      <c r="AA38" s="44">
        <f t="shared" si="5"/>
        <v>0</v>
      </c>
    </row>
    <row r="39" spans="1:27" ht="19.2">
      <c r="A39" s="36">
        <v>31</v>
      </c>
      <c r="B39" s="37"/>
      <c r="C39" s="38"/>
      <c r="D39" s="38" t="s">
        <v>21</v>
      </c>
      <c r="E39" s="38"/>
      <c r="F39" s="38"/>
      <c r="G39" s="38"/>
      <c r="H39" s="38"/>
      <c r="I39" s="38" t="s">
        <v>21</v>
      </c>
      <c r="J39" s="38" t="s">
        <v>27</v>
      </c>
      <c r="K39" s="39"/>
      <c r="L39" s="38" t="s">
        <v>23</v>
      </c>
      <c r="M39" s="38"/>
      <c r="N39" s="38" t="s">
        <v>28</v>
      </c>
      <c r="O39" s="38"/>
      <c r="P39" s="39"/>
      <c r="Q39" s="39"/>
      <c r="R39" s="38" t="s">
        <v>31</v>
      </c>
      <c r="S39" s="38" t="s">
        <v>26</v>
      </c>
      <c r="T39" s="40">
        <f t="shared" si="6"/>
        <v>0</v>
      </c>
      <c r="U39" s="41">
        <f t="shared" si="7"/>
        <v>0</v>
      </c>
      <c r="V39" s="26"/>
      <c r="W39" s="45">
        <f t="shared" si="1"/>
        <v>0.35</v>
      </c>
      <c r="X39" s="43">
        <f t="shared" si="2"/>
        <v>0</v>
      </c>
      <c r="Y39" s="43">
        <f t="shared" si="4"/>
        <v>0</v>
      </c>
      <c r="Z39" s="43">
        <f t="shared" si="3"/>
        <v>0</v>
      </c>
      <c r="AA39" s="44">
        <f t="shared" si="5"/>
        <v>0</v>
      </c>
    </row>
    <row r="40" spans="1:27" ht="19.2">
      <c r="A40" s="36">
        <v>32</v>
      </c>
      <c r="B40" s="37"/>
      <c r="C40" s="38"/>
      <c r="D40" s="38" t="s">
        <v>21</v>
      </c>
      <c r="E40" s="38"/>
      <c r="F40" s="38"/>
      <c r="G40" s="38"/>
      <c r="H40" s="38"/>
      <c r="I40" s="38" t="s">
        <v>21</v>
      </c>
      <c r="J40" s="38" t="s">
        <v>27</v>
      </c>
      <c r="K40" s="39"/>
      <c r="L40" s="38" t="s">
        <v>23</v>
      </c>
      <c r="M40" s="38"/>
      <c r="N40" s="38" t="s">
        <v>28</v>
      </c>
      <c r="O40" s="38"/>
      <c r="P40" s="39"/>
      <c r="Q40" s="39"/>
      <c r="R40" s="38" t="s">
        <v>31</v>
      </c>
      <c r="S40" s="38" t="s">
        <v>26</v>
      </c>
      <c r="T40" s="40">
        <f t="shared" si="6"/>
        <v>0</v>
      </c>
      <c r="U40" s="41">
        <f t="shared" si="7"/>
        <v>0</v>
      </c>
      <c r="V40" s="26"/>
      <c r="W40" s="45">
        <f t="shared" si="1"/>
        <v>0.35</v>
      </c>
      <c r="X40" s="43">
        <f t="shared" si="2"/>
        <v>0</v>
      </c>
      <c r="Y40" s="43">
        <f t="shared" si="4"/>
        <v>0</v>
      </c>
      <c r="Z40" s="43">
        <f t="shared" si="3"/>
        <v>0</v>
      </c>
      <c r="AA40" s="44">
        <f t="shared" si="5"/>
        <v>0</v>
      </c>
    </row>
    <row r="41" spans="1:27" ht="19.2">
      <c r="A41" s="36">
        <v>33</v>
      </c>
      <c r="B41" s="37"/>
      <c r="C41" s="38"/>
      <c r="D41" s="38" t="s">
        <v>21</v>
      </c>
      <c r="E41" s="38"/>
      <c r="F41" s="38"/>
      <c r="G41" s="38"/>
      <c r="H41" s="38"/>
      <c r="I41" s="38" t="s">
        <v>21</v>
      </c>
      <c r="J41" s="38" t="s">
        <v>27</v>
      </c>
      <c r="K41" s="39"/>
      <c r="L41" s="38" t="s">
        <v>23</v>
      </c>
      <c r="M41" s="38"/>
      <c r="N41" s="38" t="s">
        <v>28</v>
      </c>
      <c r="O41" s="38"/>
      <c r="P41" s="39"/>
      <c r="Q41" s="39"/>
      <c r="R41" s="38" t="s">
        <v>31</v>
      </c>
      <c r="S41" s="38" t="s">
        <v>26</v>
      </c>
      <c r="T41" s="40">
        <f t="shared" si="6"/>
        <v>0</v>
      </c>
      <c r="U41" s="41">
        <f t="shared" si="7"/>
        <v>0</v>
      </c>
      <c r="V41" s="26"/>
      <c r="W41" s="45">
        <f t="shared" si="1"/>
        <v>0.35</v>
      </c>
      <c r="X41" s="43">
        <f t="shared" si="2"/>
        <v>0</v>
      </c>
      <c r="Y41" s="43">
        <f t="shared" si="4"/>
        <v>0</v>
      </c>
      <c r="Z41" s="43">
        <f t="shared" si="3"/>
        <v>0</v>
      </c>
      <c r="AA41" s="44">
        <f t="shared" si="5"/>
        <v>0</v>
      </c>
    </row>
    <row r="42" spans="1:27" ht="19.2">
      <c r="A42" s="46">
        <v>34</v>
      </c>
      <c r="B42" s="47"/>
      <c r="C42" s="48"/>
      <c r="D42" s="48" t="s">
        <v>21</v>
      </c>
      <c r="E42" s="38"/>
      <c r="F42" s="38"/>
      <c r="G42" s="38"/>
      <c r="H42" s="48"/>
      <c r="I42" s="48" t="s">
        <v>21</v>
      </c>
      <c r="J42" s="48" t="s">
        <v>27</v>
      </c>
      <c r="K42" s="49"/>
      <c r="L42" s="38" t="s">
        <v>23</v>
      </c>
      <c r="M42" s="38"/>
      <c r="N42" s="48" t="s">
        <v>28</v>
      </c>
      <c r="O42" s="38"/>
      <c r="P42" s="49"/>
      <c r="Q42" s="49"/>
      <c r="R42" s="48" t="s">
        <v>31</v>
      </c>
      <c r="S42" s="48" t="s">
        <v>26</v>
      </c>
      <c r="T42" s="40">
        <f t="shared" si="6"/>
        <v>0</v>
      </c>
      <c r="U42" s="41">
        <f t="shared" si="7"/>
        <v>0</v>
      </c>
      <c r="V42" s="26"/>
      <c r="W42" s="45">
        <f t="shared" si="1"/>
        <v>0.35</v>
      </c>
      <c r="X42" s="43">
        <f t="shared" si="2"/>
        <v>0</v>
      </c>
      <c r="Y42" s="43">
        <f t="shared" si="4"/>
        <v>0</v>
      </c>
      <c r="Z42" s="43">
        <f t="shared" si="3"/>
        <v>0</v>
      </c>
      <c r="AA42" s="44">
        <f t="shared" si="5"/>
        <v>0</v>
      </c>
    </row>
    <row r="43" spans="1:27" ht="19.2">
      <c r="A43" s="36">
        <v>35</v>
      </c>
      <c r="B43" s="37"/>
      <c r="C43" s="38"/>
      <c r="D43" s="38" t="s">
        <v>21</v>
      </c>
      <c r="E43" s="38"/>
      <c r="F43" s="38"/>
      <c r="G43" s="38"/>
      <c r="H43" s="38"/>
      <c r="I43" s="38" t="s">
        <v>21</v>
      </c>
      <c r="J43" s="38" t="s">
        <v>27</v>
      </c>
      <c r="K43" s="39"/>
      <c r="L43" s="38" t="s">
        <v>23</v>
      </c>
      <c r="M43" s="38"/>
      <c r="N43" s="38" t="s">
        <v>28</v>
      </c>
      <c r="O43" s="38"/>
      <c r="P43" s="39"/>
      <c r="Q43" s="39"/>
      <c r="R43" s="38" t="s">
        <v>31</v>
      </c>
      <c r="S43" s="38" t="s">
        <v>26</v>
      </c>
      <c r="T43" s="40">
        <f t="shared" si="6"/>
        <v>0</v>
      </c>
      <c r="U43" s="41">
        <f t="shared" si="7"/>
        <v>0</v>
      </c>
      <c r="V43" s="26"/>
      <c r="W43" s="45">
        <f t="shared" si="1"/>
        <v>0.35</v>
      </c>
      <c r="X43" s="43">
        <f t="shared" si="2"/>
        <v>0</v>
      </c>
      <c r="Y43" s="43">
        <f t="shared" si="4"/>
        <v>0</v>
      </c>
      <c r="Z43" s="43">
        <f t="shared" si="3"/>
        <v>0</v>
      </c>
      <c r="AA43" s="44">
        <f t="shared" si="5"/>
        <v>0</v>
      </c>
    </row>
    <row r="44" spans="1:27" ht="19.2">
      <c r="A44" s="46">
        <v>36</v>
      </c>
      <c r="B44" s="47"/>
      <c r="C44" s="48"/>
      <c r="D44" s="48" t="s">
        <v>21</v>
      </c>
      <c r="E44" s="38"/>
      <c r="F44" s="38"/>
      <c r="G44" s="38"/>
      <c r="H44" s="48"/>
      <c r="I44" s="48" t="s">
        <v>21</v>
      </c>
      <c r="J44" s="48" t="s">
        <v>27</v>
      </c>
      <c r="K44" s="49"/>
      <c r="L44" s="38" t="s">
        <v>23</v>
      </c>
      <c r="M44" s="38"/>
      <c r="N44" s="48" t="s">
        <v>28</v>
      </c>
      <c r="O44" s="38"/>
      <c r="P44" s="49"/>
      <c r="Q44" s="49"/>
      <c r="R44" s="48" t="s">
        <v>31</v>
      </c>
      <c r="S44" s="48" t="s">
        <v>26</v>
      </c>
      <c r="T44" s="40">
        <f t="shared" si="6"/>
        <v>0</v>
      </c>
      <c r="U44" s="41">
        <f t="shared" si="7"/>
        <v>0</v>
      </c>
      <c r="V44" s="26"/>
      <c r="W44" s="45">
        <f t="shared" si="1"/>
        <v>0.35</v>
      </c>
      <c r="X44" s="43">
        <f t="shared" si="2"/>
        <v>0</v>
      </c>
      <c r="Y44" s="43">
        <f t="shared" si="4"/>
        <v>0</v>
      </c>
      <c r="Z44" s="43">
        <f t="shared" si="3"/>
        <v>0</v>
      </c>
      <c r="AA44" s="44">
        <f t="shared" si="5"/>
        <v>0</v>
      </c>
    </row>
    <row r="45" spans="1:27" ht="19.2">
      <c r="A45" s="36">
        <v>37</v>
      </c>
      <c r="B45" s="37"/>
      <c r="C45" s="38"/>
      <c r="D45" s="38" t="s">
        <v>21</v>
      </c>
      <c r="E45" s="38"/>
      <c r="F45" s="38"/>
      <c r="G45" s="38"/>
      <c r="H45" s="38"/>
      <c r="I45" s="38" t="s">
        <v>21</v>
      </c>
      <c r="J45" s="38" t="s">
        <v>27</v>
      </c>
      <c r="K45" s="39"/>
      <c r="L45" s="38" t="s">
        <v>23</v>
      </c>
      <c r="M45" s="38"/>
      <c r="N45" s="38" t="s">
        <v>28</v>
      </c>
      <c r="O45" s="38"/>
      <c r="P45" s="39"/>
      <c r="Q45" s="39"/>
      <c r="R45" s="38" t="s">
        <v>31</v>
      </c>
      <c r="S45" s="38" t="s">
        <v>26</v>
      </c>
      <c r="T45" s="40">
        <f t="shared" si="6"/>
        <v>0</v>
      </c>
      <c r="U45" s="41">
        <f t="shared" si="7"/>
        <v>0</v>
      </c>
      <c r="V45" s="26"/>
      <c r="W45" s="45">
        <f t="shared" si="1"/>
        <v>0.35</v>
      </c>
      <c r="X45" s="43">
        <f t="shared" si="2"/>
        <v>0</v>
      </c>
      <c r="Y45" s="43">
        <f t="shared" si="4"/>
        <v>0</v>
      </c>
      <c r="Z45" s="43">
        <f t="shared" si="3"/>
        <v>0</v>
      </c>
      <c r="AA45" s="44">
        <f t="shared" si="5"/>
        <v>0</v>
      </c>
    </row>
    <row r="46" spans="1:27" ht="19.2">
      <c r="A46" s="46">
        <v>38</v>
      </c>
      <c r="B46" s="47"/>
      <c r="C46" s="48"/>
      <c r="D46" s="38" t="s">
        <v>21</v>
      </c>
      <c r="E46" s="38"/>
      <c r="F46" s="38"/>
      <c r="G46" s="38"/>
      <c r="H46" s="48"/>
      <c r="I46" s="38" t="s">
        <v>21</v>
      </c>
      <c r="J46" s="38" t="s">
        <v>27</v>
      </c>
      <c r="K46" s="49"/>
      <c r="L46" s="38" t="s">
        <v>23</v>
      </c>
      <c r="M46" s="38"/>
      <c r="N46" s="48" t="s">
        <v>28</v>
      </c>
      <c r="O46" s="38"/>
      <c r="P46" s="49"/>
      <c r="Q46" s="49"/>
      <c r="R46" s="38" t="s">
        <v>31</v>
      </c>
      <c r="S46" s="48" t="s">
        <v>26</v>
      </c>
      <c r="T46" s="40">
        <f t="shared" si="6"/>
        <v>0</v>
      </c>
      <c r="U46" s="41">
        <f t="shared" si="7"/>
        <v>0</v>
      </c>
      <c r="V46" s="26"/>
      <c r="W46" s="45">
        <f t="shared" si="1"/>
        <v>0.35</v>
      </c>
      <c r="X46" s="43">
        <f t="shared" si="2"/>
        <v>0</v>
      </c>
      <c r="Y46" s="43">
        <f t="shared" si="4"/>
        <v>0</v>
      </c>
      <c r="Z46" s="43">
        <f t="shared" si="3"/>
        <v>0</v>
      </c>
      <c r="AA46" s="44">
        <f t="shared" si="5"/>
        <v>0</v>
      </c>
    </row>
    <row r="47" spans="1:27" ht="19.2">
      <c r="A47" s="36">
        <v>39</v>
      </c>
      <c r="B47" s="37"/>
      <c r="C47" s="38"/>
      <c r="D47" s="38" t="s">
        <v>21</v>
      </c>
      <c r="E47" s="38"/>
      <c r="F47" s="38"/>
      <c r="G47" s="38"/>
      <c r="H47" s="38"/>
      <c r="I47" s="38" t="s">
        <v>21</v>
      </c>
      <c r="J47" s="38" t="s">
        <v>27</v>
      </c>
      <c r="K47" s="39"/>
      <c r="L47" s="38" t="s">
        <v>23</v>
      </c>
      <c r="M47" s="38"/>
      <c r="N47" s="38" t="s">
        <v>28</v>
      </c>
      <c r="O47" s="38"/>
      <c r="P47" s="39"/>
      <c r="Q47" s="39"/>
      <c r="R47" s="38" t="s">
        <v>31</v>
      </c>
      <c r="S47" s="38" t="s">
        <v>26</v>
      </c>
      <c r="T47" s="40">
        <f t="shared" si="6"/>
        <v>0</v>
      </c>
      <c r="U47" s="41">
        <f t="shared" si="7"/>
        <v>0</v>
      </c>
      <c r="V47" s="26"/>
      <c r="W47" s="45">
        <f t="shared" si="1"/>
        <v>0.35</v>
      </c>
      <c r="X47" s="43">
        <f t="shared" si="2"/>
        <v>0</v>
      </c>
      <c r="Y47" s="43">
        <f t="shared" si="4"/>
        <v>0</v>
      </c>
      <c r="Z47" s="43">
        <f t="shared" si="3"/>
        <v>0</v>
      </c>
      <c r="AA47" s="44">
        <f t="shared" si="5"/>
        <v>0</v>
      </c>
    </row>
    <row r="48" spans="1:27" ht="19.2">
      <c r="A48" s="36">
        <v>40</v>
      </c>
      <c r="B48" s="37"/>
      <c r="C48" s="38"/>
      <c r="D48" s="38" t="s">
        <v>21</v>
      </c>
      <c r="E48" s="38"/>
      <c r="F48" s="38"/>
      <c r="G48" s="38"/>
      <c r="H48" s="38"/>
      <c r="I48" s="38" t="s">
        <v>21</v>
      </c>
      <c r="J48" s="38" t="s">
        <v>27</v>
      </c>
      <c r="K48" s="39"/>
      <c r="L48" s="38" t="s">
        <v>23</v>
      </c>
      <c r="M48" s="38"/>
      <c r="N48" s="38" t="s">
        <v>28</v>
      </c>
      <c r="O48" s="38"/>
      <c r="P48" s="39"/>
      <c r="Q48" s="39"/>
      <c r="R48" s="38" t="s">
        <v>31</v>
      </c>
      <c r="S48" s="38" t="s">
        <v>26</v>
      </c>
      <c r="T48" s="40">
        <f t="shared" si="6"/>
        <v>0</v>
      </c>
      <c r="U48" s="41">
        <f t="shared" si="7"/>
        <v>0</v>
      </c>
      <c r="V48" s="26"/>
      <c r="W48" s="45">
        <f t="shared" si="1"/>
        <v>0.35</v>
      </c>
      <c r="X48" s="43">
        <f t="shared" si="2"/>
        <v>0</v>
      </c>
      <c r="Y48" s="43">
        <f t="shared" si="4"/>
        <v>0</v>
      </c>
      <c r="Z48" s="43">
        <f t="shared" si="3"/>
        <v>0</v>
      </c>
      <c r="AA48" s="44">
        <f t="shared" si="5"/>
        <v>0</v>
      </c>
    </row>
    <row r="49" spans="1:27" ht="19.2">
      <c r="A49" s="36">
        <v>41</v>
      </c>
      <c r="B49" s="37"/>
      <c r="C49" s="38"/>
      <c r="D49" s="38" t="s">
        <v>21</v>
      </c>
      <c r="E49" s="38"/>
      <c r="F49" s="38"/>
      <c r="G49" s="38"/>
      <c r="H49" s="38"/>
      <c r="I49" s="38" t="s">
        <v>21</v>
      </c>
      <c r="J49" s="38" t="s">
        <v>27</v>
      </c>
      <c r="K49" s="39"/>
      <c r="L49" s="38" t="s">
        <v>23</v>
      </c>
      <c r="M49" s="38"/>
      <c r="N49" s="38" t="s">
        <v>28</v>
      </c>
      <c r="O49" s="38"/>
      <c r="P49" s="39"/>
      <c r="Q49" s="39"/>
      <c r="R49" s="38" t="s">
        <v>31</v>
      </c>
      <c r="S49" s="38" t="s">
        <v>26</v>
      </c>
      <c r="T49" s="40">
        <f t="shared" si="6"/>
        <v>0</v>
      </c>
      <c r="U49" s="41">
        <f t="shared" si="7"/>
        <v>0</v>
      </c>
      <c r="V49" s="26"/>
      <c r="W49" s="45">
        <f t="shared" si="1"/>
        <v>0.35</v>
      </c>
      <c r="X49" s="43">
        <f t="shared" si="2"/>
        <v>0</v>
      </c>
      <c r="Y49" s="43">
        <f t="shared" si="4"/>
        <v>0</v>
      </c>
      <c r="Z49" s="43">
        <f t="shared" si="3"/>
        <v>0</v>
      </c>
      <c r="AA49" s="44">
        <f t="shared" si="5"/>
        <v>0</v>
      </c>
    </row>
    <row r="50" spans="1:27" ht="19.2">
      <c r="A50" s="36">
        <v>42</v>
      </c>
      <c r="B50" s="37"/>
      <c r="C50" s="38"/>
      <c r="D50" s="38" t="s">
        <v>21</v>
      </c>
      <c r="E50" s="38"/>
      <c r="F50" s="38"/>
      <c r="G50" s="38"/>
      <c r="H50" s="38"/>
      <c r="I50" s="38" t="s">
        <v>21</v>
      </c>
      <c r="J50" s="38" t="s">
        <v>27</v>
      </c>
      <c r="K50" s="39"/>
      <c r="L50" s="38" t="s">
        <v>23</v>
      </c>
      <c r="M50" s="38"/>
      <c r="N50" s="38" t="s">
        <v>28</v>
      </c>
      <c r="O50" s="38"/>
      <c r="P50" s="39"/>
      <c r="Q50" s="39"/>
      <c r="R50" s="38" t="s">
        <v>31</v>
      </c>
      <c r="S50" s="38" t="s">
        <v>26</v>
      </c>
      <c r="T50" s="40">
        <f t="shared" si="6"/>
        <v>0</v>
      </c>
      <c r="U50" s="41">
        <f t="shared" si="7"/>
        <v>0</v>
      </c>
      <c r="V50" s="26"/>
      <c r="W50" s="45">
        <f t="shared" si="1"/>
        <v>0.35</v>
      </c>
      <c r="X50" s="43">
        <f t="shared" si="2"/>
        <v>0</v>
      </c>
      <c r="Y50" s="43">
        <f t="shared" si="4"/>
        <v>0</v>
      </c>
      <c r="Z50" s="43">
        <f t="shared" si="3"/>
        <v>0</v>
      </c>
      <c r="AA50" s="44">
        <f t="shared" si="5"/>
        <v>0</v>
      </c>
    </row>
    <row r="51" spans="1:27" ht="19.2">
      <c r="A51" s="36">
        <v>43</v>
      </c>
      <c r="B51" s="37"/>
      <c r="C51" s="38"/>
      <c r="D51" s="38" t="s">
        <v>21</v>
      </c>
      <c r="E51" s="38"/>
      <c r="F51" s="38"/>
      <c r="G51" s="38"/>
      <c r="H51" s="38"/>
      <c r="I51" s="38" t="s">
        <v>21</v>
      </c>
      <c r="J51" s="38" t="s">
        <v>27</v>
      </c>
      <c r="K51" s="39"/>
      <c r="L51" s="38" t="s">
        <v>23</v>
      </c>
      <c r="M51" s="38"/>
      <c r="N51" s="38" t="s">
        <v>28</v>
      </c>
      <c r="O51" s="38"/>
      <c r="P51" s="39"/>
      <c r="Q51" s="39"/>
      <c r="R51" s="38" t="s">
        <v>31</v>
      </c>
      <c r="S51" s="38" t="s">
        <v>26</v>
      </c>
      <c r="T51" s="40">
        <f t="shared" si="6"/>
        <v>0</v>
      </c>
      <c r="U51" s="41">
        <f t="shared" si="7"/>
        <v>0</v>
      </c>
      <c r="V51" s="26"/>
      <c r="W51" s="45">
        <f t="shared" si="1"/>
        <v>0.35</v>
      </c>
      <c r="X51" s="43">
        <f t="shared" si="2"/>
        <v>0</v>
      </c>
      <c r="Y51" s="43">
        <f t="shared" si="4"/>
        <v>0</v>
      </c>
      <c r="Z51" s="43">
        <f t="shared" si="3"/>
        <v>0</v>
      </c>
      <c r="AA51" s="44">
        <f t="shared" si="5"/>
        <v>0</v>
      </c>
    </row>
    <row r="52" spans="1:27" ht="19.2">
      <c r="A52" s="36">
        <v>44</v>
      </c>
      <c r="B52" s="37"/>
      <c r="C52" s="38"/>
      <c r="D52" s="38" t="s">
        <v>21</v>
      </c>
      <c r="E52" s="38"/>
      <c r="F52" s="38"/>
      <c r="G52" s="38"/>
      <c r="H52" s="38"/>
      <c r="I52" s="38" t="s">
        <v>21</v>
      </c>
      <c r="J52" s="38" t="s">
        <v>27</v>
      </c>
      <c r="K52" s="39"/>
      <c r="L52" s="38" t="s">
        <v>23</v>
      </c>
      <c r="M52" s="38"/>
      <c r="N52" s="38" t="s">
        <v>28</v>
      </c>
      <c r="O52" s="38"/>
      <c r="P52" s="39"/>
      <c r="Q52" s="39"/>
      <c r="R52" s="38" t="s">
        <v>31</v>
      </c>
      <c r="S52" s="38" t="s">
        <v>26</v>
      </c>
      <c r="T52" s="40">
        <f t="shared" si="6"/>
        <v>0</v>
      </c>
      <c r="U52" s="41">
        <f t="shared" si="7"/>
        <v>0</v>
      </c>
      <c r="V52" s="26"/>
      <c r="W52" s="45">
        <f t="shared" si="1"/>
        <v>0.35</v>
      </c>
      <c r="X52" s="43">
        <f t="shared" si="2"/>
        <v>0</v>
      </c>
      <c r="Y52" s="43">
        <f t="shared" si="4"/>
        <v>0</v>
      </c>
      <c r="Z52" s="43">
        <f t="shared" si="3"/>
        <v>0</v>
      </c>
      <c r="AA52" s="44">
        <f t="shared" si="5"/>
        <v>0</v>
      </c>
    </row>
    <row r="53" spans="1:27" ht="19.2">
      <c r="A53" s="36">
        <v>45</v>
      </c>
      <c r="B53" s="37"/>
      <c r="C53" s="38"/>
      <c r="D53" s="38" t="s">
        <v>21</v>
      </c>
      <c r="E53" s="38"/>
      <c r="F53" s="38"/>
      <c r="G53" s="38"/>
      <c r="H53" s="38"/>
      <c r="I53" s="38" t="s">
        <v>21</v>
      </c>
      <c r="J53" s="38" t="s">
        <v>27</v>
      </c>
      <c r="K53" s="39"/>
      <c r="L53" s="38" t="s">
        <v>23</v>
      </c>
      <c r="M53" s="38"/>
      <c r="N53" s="38" t="s">
        <v>28</v>
      </c>
      <c r="O53" s="38"/>
      <c r="P53" s="39"/>
      <c r="Q53" s="39"/>
      <c r="R53" s="38" t="s">
        <v>31</v>
      </c>
      <c r="S53" s="38" t="s">
        <v>26</v>
      </c>
      <c r="T53" s="40">
        <f t="shared" si="6"/>
        <v>0</v>
      </c>
      <c r="U53" s="41">
        <f t="shared" si="7"/>
        <v>0</v>
      </c>
      <c r="V53" s="26"/>
      <c r="W53" s="45">
        <f t="shared" si="1"/>
        <v>0.35</v>
      </c>
      <c r="X53" s="43">
        <f t="shared" si="2"/>
        <v>0</v>
      </c>
      <c r="Y53" s="43">
        <f t="shared" si="4"/>
        <v>0</v>
      </c>
      <c r="Z53" s="43">
        <f t="shared" si="3"/>
        <v>0</v>
      </c>
      <c r="AA53" s="44">
        <f t="shared" si="5"/>
        <v>0</v>
      </c>
    </row>
    <row r="54" spans="1:27" ht="19.2">
      <c r="A54" s="36">
        <v>46</v>
      </c>
      <c r="B54" s="37"/>
      <c r="C54" s="38"/>
      <c r="D54" s="38" t="s">
        <v>21</v>
      </c>
      <c r="E54" s="38"/>
      <c r="F54" s="38"/>
      <c r="G54" s="38"/>
      <c r="H54" s="38"/>
      <c r="I54" s="38" t="s">
        <v>21</v>
      </c>
      <c r="J54" s="38" t="s">
        <v>27</v>
      </c>
      <c r="K54" s="39"/>
      <c r="L54" s="38" t="s">
        <v>23</v>
      </c>
      <c r="M54" s="38"/>
      <c r="N54" s="38" t="s">
        <v>28</v>
      </c>
      <c r="O54" s="38"/>
      <c r="P54" s="39"/>
      <c r="Q54" s="39"/>
      <c r="R54" s="38" t="s">
        <v>31</v>
      </c>
      <c r="S54" s="38" t="s">
        <v>26</v>
      </c>
      <c r="T54" s="40">
        <f t="shared" si="6"/>
        <v>0</v>
      </c>
      <c r="U54" s="41">
        <f t="shared" si="7"/>
        <v>0</v>
      </c>
      <c r="V54" s="26"/>
      <c r="W54" s="45">
        <f t="shared" si="1"/>
        <v>0.35</v>
      </c>
      <c r="X54" s="43">
        <f t="shared" si="2"/>
        <v>0</v>
      </c>
      <c r="Y54" s="43">
        <f t="shared" si="4"/>
        <v>0</v>
      </c>
      <c r="Z54" s="43">
        <f t="shared" si="3"/>
        <v>0</v>
      </c>
      <c r="AA54" s="44">
        <f t="shared" si="5"/>
        <v>0</v>
      </c>
    </row>
    <row r="55" spans="1:27" ht="19.2">
      <c r="A55" s="36">
        <v>47</v>
      </c>
      <c r="B55" s="37"/>
      <c r="C55" s="38"/>
      <c r="D55" s="38" t="s">
        <v>21</v>
      </c>
      <c r="E55" s="38"/>
      <c r="F55" s="38"/>
      <c r="G55" s="38"/>
      <c r="H55" s="38"/>
      <c r="I55" s="38" t="s">
        <v>21</v>
      </c>
      <c r="J55" s="38" t="s">
        <v>27</v>
      </c>
      <c r="K55" s="39"/>
      <c r="L55" s="38" t="s">
        <v>23</v>
      </c>
      <c r="M55" s="38"/>
      <c r="N55" s="38" t="s">
        <v>28</v>
      </c>
      <c r="O55" s="38"/>
      <c r="P55" s="39"/>
      <c r="Q55" s="39"/>
      <c r="R55" s="38" t="s">
        <v>31</v>
      </c>
      <c r="S55" s="38" t="s">
        <v>26</v>
      </c>
      <c r="T55" s="40">
        <f t="shared" si="6"/>
        <v>0</v>
      </c>
      <c r="U55" s="41">
        <f t="shared" si="7"/>
        <v>0</v>
      </c>
      <c r="V55" s="26"/>
      <c r="W55" s="45">
        <f t="shared" si="1"/>
        <v>0.35</v>
      </c>
      <c r="X55" s="43">
        <f t="shared" si="2"/>
        <v>0</v>
      </c>
      <c r="Y55" s="43">
        <f t="shared" si="4"/>
        <v>0</v>
      </c>
      <c r="Z55" s="43">
        <f t="shared" si="3"/>
        <v>0</v>
      </c>
      <c r="AA55" s="44">
        <f t="shared" si="5"/>
        <v>0</v>
      </c>
    </row>
    <row r="56" spans="1:27" ht="19.2">
      <c r="A56" s="36">
        <v>48</v>
      </c>
      <c r="B56" s="37"/>
      <c r="C56" s="38"/>
      <c r="D56" s="38" t="s">
        <v>21</v>
      </c>
      <c r="E56" s="38"/>
      <c r="F56" s="38"/>
      <c r="G56" s="38"/>
      <c r="H56" s="38"/>
      <c r="I56" s="38" t="s">
        <v>21</v>
      </c>
      <c r="J56" s="38" t="s">
        <v>27</v>
      </c>
      <c r="K56" s="39"/>
      <c r="L56" s="38" t="s">
        <v>23</v>
      </c>
      <c r="M56" s="38"/>
      <c r="N56" s="38" t="s">
        <v>28</v>
      </c>
      <c r="O56" s="38"/>
      <c r="P56" s="39"/>
      <c r="Q56" s="39"/>
      <c r="R56" s="38" t="s">
        <v>31</v>
      </c>
      <c r="S56" s="38" t="s">
        <v>26</v>
      </c>
      <c r="T56" s="40">
        <f t="shared" si="6"/>
        <v>0</v>
      </c>
      <c r="U56" s="41">
        <f t="shared" si="7"/>
        <v>0</v>
      </c>
      <c r="V56" s="26"/>
      <c r="W56" s="45">
        <f t="shared" si="1"/>
        <v>0.35</v>
      </c>
      <c r="X56" s="43">
        <f t="shared" si="2"/>
        <v>0</v>
      </c>
      <c r="Y56" s="43">
        <f t="shared" si="4"/>
        <v>0</v>
      </c>
      <c r="Z56" s="43">
        <f t="shared" si="3"/>
        <v>0</v>
      </c>
      <c r="AA56" s="44">
        <f t="shared" si="5"/>
        <v>0</v>
      </c>
    </row>
    <row r="57" spans="1:27" ht="19.2">
      <c r="A57" s="36">
        <v>49</v>
      </c>
      <c r="B57" s="37"/>
      <c r="C57" s="38"/>
      <c r="D57" s="38" t="s">
        <v>21</v>
      </c>
      <c r="E57" s="38"/>
      <c r="F57" s="38"/>
      <c r="G57" s="38"/>
      <c r="H57" s="38"/>
      <c r="I57" s="38" t="s">
        <v>21</v>
      </c>
      <c r="J57" s="38" t="s">
        <v>27</v>
      </c>
      <c r="K57" s="39"/>
      <c r="L57" s="38" t="s">
        <v>23</v>
      </c>
      <c r="M57" s="38"/>
      <c r="N57" s="38" t="s">
        <v>28</v>
      </c>
      <c r="O57" s="38"/>
      <c r="P57" s="39"/>
      <c r="Q57" s="39"/>
      <c r="R57" s="38" t="s">
        <v>31</v>
      </c>
      <c r="S57" s="38" t="s">
        <v>26</v>
      </c>
      <c r="T57" s="40">
        <f t="shared" si="6"/>
        <v>0</v>
      </c>
      <c r="U57" s="41">
        <f t="shared" si="7"/>
        <v>0</v>
      </c>
      <c r="V57" s="26"/>
      <c r="W57" s="45">
        <f t="shared" si="1"/>
        <v>0.35</v>
      </c>
      <c r="X57" s="43">
        <f t="shared" si="2"/>
        <v>0</v>
      </c>
      <c r="Y57" s="43">
        <f t="shared" si="4"/>
        <v>0</v>
      </c>
      <c r="Z57" s="43">
        <f t="shared" si="3"/>
        <v>0</v>
      </c>
      <c r="AA57" s="44">
        <f t="shared" si="5"/>
        <v>0</v>
      </c>
    </row>
    <row r="58" spans="1:27" ht="19.2">
      <c r="A58" s="36">
        <v>50</v>
      </c>
      <c r="B58" s="37"/>
      <c r="C58" s="38"/>
      <c r="D58" s="38" t="s">
        <v>21</v>
      </c>
      <c r="E58" s="38"/>
      <c r="F58" s="38"/>
      <c r="G58" s="38"/>
      <c r="H58" s="38"/>
      <c r="I58" s="38" t="s">
        <v>21</v>
      </c>
      <c r="J58" s="38" t="s">
        <v>27</v>
      </c>
      <c r="K58" s="39"/>
      <c r="L58" s="38" t="s">
        <v>23</v>
      </c>
      <c r="M58" s="38"/>
      <c r="N58" s="38" t="s">
        <v>28</v>
      </c>
      <c r="O58" s="38"/>
      <c r="P58" s="39"/>
      <c r="Q58" s="39"/>
      <c r="R58" s="38" t="s">
        <v>31</v>
      </c>
      <c r="S58" s="38" t="s">
        <v>26</v>
      </c>
      <c r="T58" s="40">
        <f t="shared" si="6"/>
        <v>0</v>
      </c>
      <c r="U58" s="41">
        <f t="shared" si="7"/>
        <v>0</v>
      </c>
      <c r="V58" s="26"/>
      <c r="W58" s="45">
        <f t="shared" si="1"/>
        <v>0.35</v>
      </c>
      <c r="X58" s="43">
        <f t="shared" si="2"/>
        <v>0</v>
      </c>
      <c r="Y58" s="43">
        <f t="shared" si="4"/>
        <v>0</v>
      </c>
      <c r="Z58" s="43">
        <f t="shared" si="3"/>
        <v>0</v>
      </c>
      <c r="AA58" s="44">
        <f t="shared" si="5"/>
        <v>0</v>
      </c>
    </row>
    <row r="59" spans="1:27" ht="19.2">
      <c r="A59" s="46">
        <v>51</v>
      </c>
      <c r="B59" s="47"/>
      <c r="C59" s="48"/>
      <c r="D59" s="48" t="s">
        <v>21</v>
      </c>
      <c r="E59" s="38"/>
      <c r="F59" s="38"/>
      <c r="G59" s="38"/>
      <c r="H59" s="48"/>
      <c r="I59" s="48" t="s">
        <v>21</v>
      </c>
      <c r="J59" s="48" t="s">
        <v>27</v>
      </c>
      <c r="K59" s="49"/>
      <c r="L59" s="38" t="s">
        <v>23</v>
      </c>
      <c r="M59" s="38"/>
      <c r="N59" s="48" t="s">
        <v>28</v>
      </c>
      <c r="O59" s="38"/>
      <c r="P59" s="49"/>
      <c r="Q59" s="49"/>
      <c r="R59" s="48" t="s">
        <v>31</v>
      </c>
      <c r="S59" s="48" t="s">
        <v>26</v>
      </c>
      <c r="T59" s="40">
        <f t="shared" si="6"/>
        <v>0</v>
      </c>
      <c r="U59" s="41">
        <f t="shared" si="7"/>
        <v>0</v>
      </c>
      <c r="V59" s="26"/>
      <c r="W59" s="45">
        <f t="shared" si="1"/>
        <v>0.35</v>
      </c>
      <c r="X59" s="43">
        <f t="shared" si="2"/>
        <v>0</v>
      </c>
      <c r="Y59" s="43">
        <f t="shared" si="4"/>
        <v>0</v>
      </c>
      <c r="Z59" s="43">
        <f t="shared" si="3"/>
        <v>0</v>
      </c>
      <c r="AA59" s="44">
        <f t="shared" si="5"/>
        <v>0</v>
      </c>
    </row>
    <row r="60" spans="1:27" ht="19.2">
      <c r="A60" s="36">
        <v>52</v>
      </c>
      <c r="B60" s="37"/>
      <c r="C60" s="38"/>
      <c r="D60" s="38" t="s">
        <v>21</v>
      </c>
      <c r="E60" s="38"/>
      <c r="F60" s="38"/>
      <c r="G60" s="38"/>
      <c r="H60" s="38"/>
      <c r="I60" s="38" t="s">
        <v>21</v>
      </c>
      <c r="J60" s="38" t="s">
        <v>27</v>
      </c>
      <c r="K60" s="39"/>
      <c r="L60" s="38" t="s">
        <v>23</v>
      </c>
      <c r="M60" s="38"/>
      <c r="N60" s="38" t="s">
        <v>28</v>
      </c>
      <c r="O60" s="38"/>
      <c r="P60" s="39"/>
      <c r="Q60" s="39"/>
      <c r="R60" s="38" t="s">
        <v>31</v>
      </c>
      <c r="S60" s="38" t="s">
        <v>26</v>
      </c>
      <c r="T60" s="40">
        <f t="shared" si="6"/>
        <v>0</v>
      </c>
      <c r="U60" s="41">
        <f t="shared" si="7"/>
        <v>0</v>
      </c>
      <c r="V60" s="26"/>
      <c r="W60" s="45">
        <f t="shared" si="1"/>
        <v>0.35</v>
      </c>
      <c r="X60" s="43">
        <f t="shared" si="2"/>
        <v>0</v>
      </c>
      <c r="Y60" s="43">
        <f t="shared" si="4"/>
        <v>0</v>
      </c>
      <c r="Z60" s="43">
        <f t="shared" si="3"/>
        <v>0</v>
      </c>
      <c r="AA60" s="44">
        <f t="shared" si="5"/>
        <v>0</v>
      </c>
    </row>
    <row r="61" spans="1:27" ht="19.2">
      <c r="A61" s="36">
        <v>53</v>
      </c>
      <c r="B61" s="37"/>
      <c r="C61" s="38"/>
      <c r="D61" s="38" t="s">
        <v>21</v>
      </c>
      <c r="E61" s="38"/>
      <c r="F61" s="38"/>
      <c r="G61" s="38"/>
      <c r="H61" s="38"/>
      <c r="I61" s="38" t="s">
        <v>21</v>
      </c>
      <c r="J61" s="38" t="s">
        <v>27</v>
      </c>
      <c r="K61" s="39"/>
      <c r="L61" s="38" t="s">
        <v>23</v>
      </c>
      <c r="M61" s="38"/>
      <c r="N61" s="38" t="s">
        <v>28</v>
      </c>
      <c r="O61" s="38"/>
      <c r="P61" s="39"/>
      <c r="Q61" s="39"/>
      <c r="R61" s="38" t="s">
        <v>31</v>
      </c>
      <c r="S61" s="38" t="s">
        <v>26</v>
      </c>
      <c r="T61" s="40">
        <f t="shared" si="6"/>
        <v>0</v>
      </c>
      <c r="U61" s="41">
        <f t="shared" si="7"/>
        <v>0</v>
      </c>
      <c r="V61" s="26"/>
      <c r="W61" s="45">
        <f t="shared" si="1"/>
        <v>0.35</v>
      </c>
      <c r="X61" s="43">
        <f t="shared" si="2"/>
        <v>0</v>
      </c>
      <c r="Y61" s="43">
        <f t="shared" si="4"/>
        <v>0</v>
      </c>
      <c r="Z61" s="43">
        <f t="shared" si="3"/>
        <v>0</v>
      </c>
      <c r="AA61" s="44">
        <f t="shared" si="5"/>
        <v>0</v>
      </c>
    </row>
    <row r="62" spans="1:27" ht="19.2">
      <c r="A62" s="46">
        <v>54</v>
      </c>
      <c r="B62" s="47"/>
      <c r="C62" s="48"/>
      <c r="D62" s="48" t="s">
        <v>21</v>
      </c>
      <c r="E62" s="38"/>
      <c r="F62" s="38"/>
      <c r="G62" s="38"/>
      <c r="H62" s="48"/>
      <c r="I62" s="48" t="s">
        <v>21</v>
      </c>
      <c r="J62" s="48" t="s">
        <v>27</v>
      </c>
      <c r="K62" s="49"/>
      <c r="L62" s="38" t="s">
        <v>23</v>
      </c>
      <c r="M62" s="38"/>
      <c r="N62" s="48" t="s">
        <v>28</v>
      </c>
      <c r="O62" s="38"/>
      <c r="P62" s="49"/>
      <c r="Q62" s="49"/>
      <c r="R62" s="48" t="s">
        <v>31</v>
      </c>
      <c r="S62" s="48" t="s">
        <v>26</v>
      </c>
      <c r="T62" s="40">
        <f t="shared" si="6"/>
        <v>0</v>
      </c>
      <c r="U62" s="41">
        <f t="shared" si="7"/>
        <v>0</v>
      </c>
      <c r="V62" s="26"/>
      <c r="W62" s="45">
        <f t="shared" si="1"/>
        <v>0.35</v>
      </c>
      <c r="X62" s="43">
        <f t="shared" si="2"/>
        <v>0</v>
      </c>
      <c r="Y62" s="43">
        <f t="shared" si="4"/>
        <v>0</v>
      </c>
      <c r="Z62" s="43">
        <f t="shared" si="3"/>
        <v>0</v>
      </c>
      <c r="AA62" s="44">
        <f t="shared" si="5"/>
        <v>0</v>
      </c>
    </row>
    <row r="63" spans="1:27" ht="19.2">
      <c r="A63" s="46">
        <v>55</v>
      </c>
      <c r="B63" s="47"/>
      <c r="C63" s="48"/>
      <c r="D63" s="38" t="s">
        <v>21</v>
      </c>
      <c r="E63" s="38"/>
      <c r="F63" s="38"/>
      <c r="G63" s="38"/>
      <c r="H63" s="48"/>
      <c r="I63" s="38" t="s">
        <v>21</v>
      </c>
      <c r="J63" s="38" t="s">
        <v>27</v>
      </c>
      <c r="K63" s="49"/>
      <c r="L63" s="38" t="s">
        <v>23</v>
      </c>
      <c r="M63" s="38"/>
      <c r="N63" s="48" t="s">
        <v>28</v>
      </c>
      <c r="O63" s="38"/>
      <c r="P63" s="49"/>
      <c r="Q63" s="49"/>
      <c r="R63" s="38" t="s">
        <v>31</v>
      </c>
      <c r="S63" s="48" t="s">
        <v>26</v>
      </c>
      <c r="T63" s="40">
        <f t="shared" si="6"/>
        <v>0</v>
      </c>
      <c r="U63" s="41">
        <f t="shared" si="7"/>
        <v>0</v>
      </c>
      <c r="V63" s="26"/>
      <c r="W63" s="45">
        <f t="shared" si="1"/>
        <v>0.35</v>
      </c>
      <c r="X63" s="43">
        <f t="shared" si="2"/>
        <v>0</v>
      </c>
      <c r="Y63" s="43">
        <f t="shared" si="4"/>
        <v>0</v>
      </c>
      <c r="Z63" s="43">
        <f t="shared" si="3"/>
        <v>0</v>
      </c>
      <c r="AA63" s="44">
        <f t="shared" si="5"/>
        <v>0</v>
      </c>
    </row>
    <row r="64" spans="1:27" ht="19.2">
      <c r="A64" s="46">
        <v>56</v>
      </c>
      <c r="B64" s="47"/>
      <c r="C64" s="48"/>
      <c r="D64" s="38" t="s">
        <v>21</v>
      </c>
      <c r="E64" s="38"/>
      <c r="F64" s="38"/>
      <c r="G64" s="38"/>
      <c r="H64" s="48"/>
      <c r="I64" s="38" t="s">
        <v>21</v>
      </c>
      <c r="J64" s="38" t="s">
        <v>27</v>
      </c>
      <c r="K64" s="49"/>
      <c r="L64" s="38" t="s">
        <v>23</v>
      </c>
      <c r="M64" s="38"/>
      <c r="N64" s="48" t="s">
        <v>28</v>
      </c>
      <c r="O64" s="38"/>
      <c r="P64" s="49"/>
      <c r="Q64" s="49"/>
      <c r="R64" s="38" t="s">
        <v>31</v>
      </c>
      <c r="S64" s="48" t="s">
        <v>26</v>
      </c>
      <c r="T64" s="40">
        <f t="shared" si="6"/>
        <v>0</v>
      </c>
      <c r="U64" s="41">
        <f t="shared" si="7"/>
        <v>0</v>
      </c>
      <c r="V64" s="26"/>
      <c r="W64" s="45">
        <f t="shared" si="1"/>
        <v>0.35</v>
      </c>
      <c r="X64" s="43">
        <f t="shared" si="2"/>
        <v>0</v>
      </c>
      <c r="Y64" s="43">
        <f t="shared" si="4"/>
        <v>0</v>
      </c>
      <c r="Z64" s="43">
        <f t="shared" si="3"/>
        <v>0</v>
      </c>
      <c r="AA64" s="44">
        <f t="shared" si="5"/>
        <v>0</v>
      </c>
    </row>
    <row r="65" spans="1:27" ht="19.2">
      <c r="A65" s="46">
        <v>57</v>
      </c>
      <c r="B65" s="47"/>
      <c r="C65" s="48"/>
      <c r="D65" s="38" t="s">
        <v>21</v>
      </c>
      <c r="E65" s="38"/>
      <c r="F65" s="38"/>
      <c r="G65" s="38"/>
      <c r="H65" s="48"/>
      <c r="I65" s="38" t="s">
        <v>21</v>
      </c>
      <c r="J65" s="38" t="s">
        <v>27</v>
      </c>
      <c r="K65" s="49"/>
      <c r="L65" s="38" t="s">
        <v>23</v>
      </c>
      <c r="M65" s="38"/>
      <c r="N65" s="48" t="s">
        <v>28</v>
      </c>
      <c r="O65" s="38"/>
      <c r="P65" s="49"/>
      <c r="Q65" s="49"/>
      <c r="R65" s="38" t="s">
        <v>31</v>
      </c>
      <c r="S65" s="48" t="s">
        <v>26</v>
      </c>
      <c r="T65" s="40">
        <f t="shared" si="6"/>
        <v>0</v>
      </c>
      <c r="U65" s="41">
        <f t="shared" si="7"/>
        <v>0</v>
      </c>
      <c r="V65" s="26"/>
      <c r="W65" s="45">
        <f t="shared" si="1"/>
        <v>0.35</v>
      </c>
      <c r="X65" s="43">
        <f t="shared" si="2"/>
        <v>0</v>
      </c>
      <c r="Y65" s="43">
        <f t="shared" si="4"/>
        <v>0</v>
      </c>
      <c r="Z65" s="43">
        <f t="shared" si="3"/>
        <v>0</v>
      </c>
      <c r="AA65" s="44">
        <f t="shared" si="5"/>
        <v>0</v>
      </c>
    </row>
    <row r="66" spans="1:27" ht="19.2">
      <c r="A66" s="36">
        <v>58</v>
      </c>
      <c r="B66" s="37"/>
      <c r="C66" s="38"/>
      <c r="D66" s="38" t="s">
        <v>21</v>
      </c>
      <c r="E66" s="38"/>
      <c r="F66" s="38"/>
      <c r="G66" s="38"/>
      <c r="H66" s="38"/>
      <c r="I66" s="38" t="s">
        <v>21</v>
      </c>
      <c r="J66" s="38" t="s">
        <v>27</v>
      </c>
      <c r="K66" s="39"/>
      <c r="L66" s="38" t="s">
        <v>23</v>
      </c>
      <c r="M66" s="38"/>
      <c r="N66" s="38" t="s">
        <v>28</v>
      </c>
      <c r="O66" s="38"/>
      <c r="P66" s="39"/>
      <c r="Q66" s="39"/>
      <c r="R66" s="38" t="s">
        <v>31</v>
      </c>
      <c r="S66" s="38" t="s">
        <v>26</v>
      </c>
      <c r="T66" s="40">
        <f t="shared" si="6"/>
        <v>0</v>
      </c>
      <c r="U66" s="41">
        <f t="shared" si="7"/>
        <v>0</v>
      </c>
      <c r="V66" s="26"/>
      <c r="W66" s="45">
        <f t="shared" si="1"/>
        <v>0.35</v>
      </c>
      <c r="X66" s="43">
        <f t="shared" si="2"/>
        <v>0</v>
      </c>
      <c r="Y66" s="43">
        <f t="shared" si="4"/>
        <v>0</v>
      </c>
      <c r="Z66" s="43">
        <f t="shared" si="3"/>
        <v>0</v>
      </c>
      <c r="AA66" s="44">
        <f t="shared" si="5"/>
        <v>0</v>
      </c>
    </row>
    <row r="67" spans="1:27" ht="19.2">
      <c r="A67" s="36">
        <v>59</v>
      </c>
      <c r="B67" s="37"/>
      <c r="C67" s="38"/>
      <c r="D67" s="38" t="s">
        <v>21</v>
      </c>
      <c r="E67" s="38"/>
      <c r="F67" s="38"/>
      <c r="G67" s="38"/>
      <c r="H67" s="38"/>
      <c r="I67" s="38" t="s">
        <v>21</v>
      </c>
      <c r="J67" s="38" t="s">
        <v>27</v>
      </c>
      <c r="K67" s="39"/>
      <c r="L67" s="38" t="s">
        <v>23</v>
      </c>
      <c r="M67" s="38"/>
      <c r="N67" s="38" t="s">
        <v>28</v>
      </c>
      <c r="O67" s="38"/>
      <c r="P67" s="39"/>
      <c r="Q67" s="39"/>
      <c r="R67" s="38" t="s">
        <v>31</v>
      </c>
      <c r="S67" s="38" t="s">
        <v>26</v>
      </c>
      <c r="T67" s="40">
        <f t="shared" si="6"/>
        <v>0</v>
      </c>
      <c r="U67" s="41">
        <f t="shared" si="7"/>
        <v>0</v>
      </c>
      <c r="V67" s="26"/>
      <c r="W67" s="45">
        <f t="shared" si="1"/>
        <v>0.35</v>
      </c>
      <c r="X67" s="43">
        <f t="shared" si="2"/>
        <v>0</v>
      </c>
      <c r="Y67" s="43">
        <f t="shared" si="4"/>
        <v>0</v>
      </c>
      <c r="Z67" s="43">
        <f t="shared" si="3"/>
        <v>0</v>
      </c>
      <c r="AA67" s="44">
        <f t="shared" si="5"/>
        <v>0</v>
      </c>
    </row>
    <row r="68" spans="1:27" ht="19.2">
      <c r="A68" s="36">
        <v>60</v>
      </c>
      <c r="B68" s="37"/>
      <c r="C68" s="38"/>
      <c r="D68" s="38" t="s">
        <v>21</v>
      </c>
      <c r="E68" s="38"/>
      <c r="F68" s="38"/>
      <c r="G68" s="38"/>
      <c r="H68" s="38"/>
      <c r="I68" s="38" t="s">
        <v>21</v>
      </c>
      <c r="J68" s="38" t="s">
        <v>27</v>
      </c>
      <c r="K68" s="39"/>
      <c r="L68" s="38" t="s">
        <v>23</v>
      </c>
      <c r="M68" s="38"/>
      <c r="N68" s="38" t="s">
        <v>28</v>
      </c>
      <c r="O68" s="38"/>
      <c r="P68" s="39"/>
      <c r="Q68" s="39"/>
      <c r="R68" s="38" t="s">
        <v>31</v>
      </c>
      <c r="S68" s="38" t="s">
        <v>26</v>
      </c>
      <c r="T68" s="40">
        <f t="shared" si="6"/>
        <v>0</v>
      </c>
      <c r="U68" s="41">
        <f t="shared" si="7"/>
        <v>0</v>
      </c>
      <c r="V68" s="26"/>
      <c r="W68" s="45">
        <f t="shared" si="1"/>
        <v>0.35</v>
      </c>
      <c r="X68" s="43">
        <f t="shared" si="2"/>
        <v>0</v>
      </c>
      <c r="Y68" s="43">
        <f t="shared" si="4"/>
        <v>0</v>
      </c>
      <c r="Z68" s="43">
        <f t="shared" si="3"/>
        <v>0</v>
      </c>
      <c r="AA68" s="44">
        <f t="shared" si="5"/>
        <v>0</v>
      </c>
    </row>
    <row r="69" spans="1:27" ht="19.2">
      <c r="A69" s="36">
        <v>61</v>
      </c>
      <c r="B69" s="37"/>
      <c r="C69" s="38"/>
      <c r="D69" s="38" t="s">
        <v>21</v>
      </c>
      <c r="E69" s="38"/>
      <c r="F69" s="38"/>
      <c r="G69" s="38"/>
      <c r="H69" s="38"/>
      <c r="I69" s="38" t="s">
        <v>21</v>
      </c>
      <c r="J69" s="38" t="s">
        <v>27</v>
      </c>
      <c r="K69" s="39"/>
      <c r="L69" s="38" t="s">
        <v>23</v>
      </c>
      <c r="M69" s="38"/>
      <c r="N69" s="38" t="s">
        <v>28</v>
      </c>
      <c r="O69" s="38"/>
      <c r="P69" s="39"/>
      <c r="Q69" s="39"/>
      <c r="R69" s="38" t="s">
        <v>31</v>
      </c>
      <c r="S69" s="38" t="s">
        <v>26</v>
      </c>
      <c r="T69" s="40">
        <f t="shared" si="6"/>
        <v>0</v>
      </c>
      <c r="U69" s="41">
        <f t="shared" si="7"/>
        <v>0</v>
      </c>
      <c r="V69" s="26"/>
      <c r="W69" s="45">
        <f t="shared" si="1"/>
        <v>0.35</v>
      </c>
      <c r="X69" s="43">
        <f t="shared" si="2"/>
        <v>0</v>
      </c>
      <c r="Y69" s="43">
        <f t="shared" si="4"/>
        <v>0</v>
      </c>
      <c r="Z69" s="43">
        <f t="shared" si="3"/>
        <v>0</v>
      </c>
      <c r="AA69" s="44">
        <f t="shared" si="5"/>
        <v>0</v>
      </c>
    </row>
    <row r="70" spans="1:27" ht="19.2">
      <c r="A70" s="36">
        <v>62</v>
      </c>
      <c r="B70" s="37"/>
      <c r="C70" s="38"/>
      <c r="D70" s="38" t="s">
        <v>21</v>
      </c>
      <c r="E70" s="38"/>
      <c r="F70" s="38"/>
      <c r="G70" s="38"/>
      <c r="H70" s="38"/>
      <c r="I70" s="38" t="s">
        <v>21</v>
      </c>
      <c r="J70" s="38" t="s">
        <v>27</v>
      </c>
      <c r="K70" s="39"/>
      <c r="L70" s="38" t="s">
        <v>23</v>
      </c>
      <c r="M70" s="38"/>
      <c r="N70" s="38" t="s">
        <v>28</v>
      </c>
      <c r="O70" s="38"/>
      <c r="P70" s="39"/>
      <c r="Q70" s="39"/>
      <c r="R70" s="38" t="s">
        <v>31</v>
      </c>
      <c r="S70" s="38" t="s">
        <v>26</v>
      </c>
      <c r="T70" s="40">
        <f t="shared" si="6"/>
        <v>0</v>
      </c>
      <c r="U70" s="41">
        <f t="shared" si="7"/>
        <v>0</v>
      </c>
      <c r="V70" s="26"/>
      <c r="W70" s="45">
        <f t="shared" si="1"/>
        <v>0.35</v>
      </c>
      <c r="X70" s="43">
        <f t="shared" si="2"/>
        <v>0</v>
      </c>
      <c r="Y70" s="43">
        <f t="shared" si="4"/>
        <v>0</v>
      </c>
      <c r="Z70" s="43">
        <f t="shared" si="3"/>
        <v>0</v>
      </c>
      <c r="AA70" s="44">
        <f t="shared" si="5"/>
        <v>0</v>
      </c>
    </row>
    <row r="71" spans="1:27" ht="19.2">
      <c r="A71" s="36">
        <v>63</v>
      </c>
      <c r="B71" s="37"/>
      <c r="C71" s="38"/>
      <c r="D71" s="38" t="s">
        <v>21</v>
      </c>
      <c r="E71" s="38"/>
      <c r="F71" s="38"/>
      <c r="G71" s="38"/>
      <c r="H71" s="38"/>
      <c r="I71" s="38" t="s">
        <v>21</v>
      </c>
      <c r="J71" s="38" t="s">
        <v>27</v>
      </c>
      <c r="K71" s="39"/>
      <c r="L71" s="38" t="s">
        <v>23</v>
      </c>
      <c r="M71" s="38"/>
      <c r="N71" s="38" t="s">
        <v>28</v>
      </c>
      <c r="O71" s="38"/>
      <c r="P71" s="39"/>
      <c r="Q71" s="39"/>
      <c r="R71" s="38" t="s">
        <v>31</v>
      </c>
      <c r="S71" s="38" t="s">
        <v>26</v>
      </c>
      <c r="T71" s="40">
        <f t="shared" si="6"/>
        <v>0</v>
      </c>
      <c r="U71" s="41">
        <f t="shared" si="7"/>
        <v>0</v>
      </c>
      <c r="V71" s="26"/>
      <c r="W71" s="45">
        <f t="shared" si="1"/>
        <v>0.35</v>
      </c>
      <c r="X71" s="43">
        <f t="shared" si="2"/>
        <v>0</v>
      </c>
      <c r="Y71" s="43">
        <f t="shared" si="4"/>
        <v>0</v>
      </c>
      <c r="Z71" s="43">
        <f t="shared" si="3"/>
        <v>0</v>
      </c>
      <c r="AA71" s="44">
        <f t="shared" si="5"/>
        <v>0</v>
      </c>
    </row>
    <row r="72" spans="1:27" ht="19.2">
      <c r="A72" s="36">
        <v>64</v>
      </c>
      <c r="B72" s="37"/>
      <c r="C72" s="38"/>
      <c r="D72" s="38" t="s">
        <v>21</v>
      </c>
      <c r="E72" s="38"/>
      <c r="F72" s="38"/>
      <c r="G72" s="38"/>
      <c r="H72" s="38"/>
      <c r="I72" s="38" t="s">
        <v>21</v>
      </c>
      <c r="J72" s="38" t="s">
        <v>27</v>
      </c>
      <c r="K72" s="39"/>
      <c r="L72" s="38" t="s">
        <v>23</v>
      </c>
      <c r="M72" s="38"/>
      <c r="N72" s="38" t="s">
        <v>28</v>
      </c>
      <c r="O72" s="38"/>
      <c r="P72" s="39"/>
      <c r="Q72" s="39"/>
      <c r="R72" s="38" t="s">
        <v>31</v>
      </c>
      <c r="S72" s="38" t="s">
        <v>26</v>
      </c>
      <c r="T72" s="40">
        <f t="shared" si="6"/>
        <v>0</v>
      </c>
      <c r="U72" s="41">
        <f t="shared" si="7"/>
        <v>0</v>
      </c>
      <c r="V72" s="26"/>
      <c r="W72" s="45">
        <f t="shared" si="1"/>
        <v>0.35</v>
      </c>
      <c r="X72" s="43">
        <f t="shared" si="2"/>
        <v>0</v>
      </c>
      <c r="Y72" s="43">
        <f t="shared" si="4"/>
        <v>0</v>
      </c>
      <c r="Z72" s="43">
        <f t="shared" si="3"/>
        <v>0</v>
      </c>
      <c r="AA72" s="44">
        <f t="shared" si="5"/>
        <v>0</v>
      </c>
    </row>
    <row r="73" spans="1:27" ht="19.2">
      <c r="A73" s="36">
        <v>65</v>
      </c>
      <c r="B73" s="37"/>
      <c r="C73" s="38"/>
      <c r="D73" s="38" t="s">
        <v>21</v>
      </c>
      <c r="E73" s="38"/>
      <c r="F73" s="38"/>
      <c r="G73" s="38"/>
      <c r="H73" s="38"/>
      <c r="I73" s="38" t="s">
        <v>21</v>
      </c>
      <c r="J73" s="38" t="s">
        <v>27</v>
      </c>
      <c r="K73" s="39"/>
      <c r="L73" s="38" t="s">
        <v>23</v>
      </c>
      <c r="M73" s="38"/>
      <c r="N73" s="38" t="s">
        <v>28</v>
      </c>
      <c r="O73" s="38"/>
      <c r="P73" s="39"/>
      <c r="Q73" s="39"/>
      <c r="R73" s="38" t="s">
        <v>31</v>
      </c>
      <c r="S73" s="38" t="s">
        <v>26</v>
      </c>
      <c r="T73" s="40">
        <f t="shared" si="6"/>
        <v>0</v>
      </c>
      <c r="U73" s="41">
        <f t="shared" si="7"/>
        <v>0</v>
      </c>
      <c r="V73" s="26"/>
      <c r="W73" s="45">
        <f t="shared" ref="W73:W136" si="8">VLOOKUP(L73,$G$215:$H$220,2,FALSE)</f>
        <v>0.35</v>
      </c>
      <c r="X73" s="43">
        <f t="shared" ref="X73:X136" si="9">IF(M73&lt;0,-1,1)*IF(J73="full",K73,IF(L73="Gross Tax",0,$K$210*ABS(M73)))</f>
        <v>0</v>
      </c>
      <c r="Y73" s="43">
        <f t="shared" si="4"/>
        <v>0</v>
      </c>
      <c r="Z73" s="43">
        <f t="shared" ref="Z73:Z136" si="10">IF(M73&lt;0,-1,1)*(VLOOKUP(R73,$A$202:$BU$205,VLOOKUP($E$2,$A$208:$B$219,2,FALSE)+1,FALSE)/100*ABS(Q73))</f>
        <v>0</v>
      </c>
      <c r="AA73" s="44">
        <f t="shared" si="5"/>
        <v>0</v>
      </c>
    </row>
    <row r="74" spans="1:27" ht="19.2">
      <c r="A74" s="36">
        <v>66</v>
      </c>
      <c r="B74" s="37"/>
      <c r="C74" s="38"/>
      <c r="D74" s="38" t="s">
        <v>21</v>
      </c>
      <c r="E74" s="38"/>
      <c r="F74" s="38"/>
      <c r="G74" s="38"/>
      <c r="H74" s="38"/>
      <c r="I74" s="38" t="s">
        <v>21</v>
      </c>
      <c r="J74" s="38" t="s">
        <v>27</v>
      </c>
      <c r="K74" s="39"/>
      <c r="L74" s="38" t="s">
        <v>23</v>
      </c>
      <c r="M74" s="38"/>
      <c r="N74" s="38" t="s">
        <v>28</v>
      </c>
      <c r="O74" s="38"/>
      <c r="P74" s="39"/>
      <c r="Q74" s="39"/>
      <c r="R74" s="38" t="s">
        <v>31</v>
      </c>
      <c r="S74" s="38" t="s">
        <v>26</v>
      </c>
      <c r="T74" s="40">
        <f t="shared" si="6"/>
        <v>0</v>
      </c>
      <c r="U74" s="41">
        <f t="shared" si="7"/>
        <v>0</v>
      </c>
      <c r="V74" s="26"/>
      <c r="W74" s="45">
        <f t="shared" si="8"/>
        <v>0.35</v>
      </c>
      <c r="X74" s="43">
        <f t="shared" si="9"/>
        <v>0</v>
      </c>
      <c r="Y74" s="43">
        <f t="shared" ref="Y74:Y137" si="11">IF(M74&lt;0,-1,1)*ROUNDDOWN(VLOOKUP(N74,$G$210:$K$213,5,FALSE)*ABS(O74),0)</f>
        <v>0</v>
      </c>
      <c r="Z74" s="43">
        <f t="shared" si="10"/>
        <v>0</v>
      </c>
      <c r="AA74" s="44">
        <f t="shared" si="5"/>
        <v>0</v>
      </c>
    </row>
    <row r="75" spans="1:27" ht="19.2">
      <c r="A75" s="36">
        <v>67</v>
      </c>
      <c r="B75" s="37"/>
      <c r="C75" s="38"/>
      <c r="D75" s="38" t="s">
        <v>21</v>
      </c>
      <c r="E75" s="38"/>
      <c r="F75" s="38"/>
      <c r="G75" s="38"/>
      <c r="H75" s="38"/>
      <c r="I75" s="38" t="s">
        <v>21</v>
      </c>
      <c r="J75" s="38" t="s">
        <v>27</v>
      </c>
      <c r="K75" s="39"/>
      <c r="L75" s="38" t="s">
        <v>23</v>
      </c>
      <c r="M75" s="38"/>
      <c r="N75" s="38" t="s">
        <v>28</v>
      </c>
      <c r="O75" s="38"/>
      <c r="P75" s="39"/>
      <c r="Q75" s="39"/>
      <c r="R75" s="38" t="s">
        <v>31</v>
      </c>
      <c r="S75" s="38" t="s">
        <v>26</v>
      </c>
      <c r="T75" s="40">
        <f t="shared" si="6"/>
        <v>0</v>
      </c>
      <c r="U75" s="41">
        <f t="shared" si="7"/>
        <v>0</v>
      </c>
      <c r="V75" s="26"/>
      <c r="W75" s="45">
        <f t="shared" si="8"/>
        <v>0.35</v>
      </c>
      <c r="X75" s="43">
        <f t="shared" si="9"/>
        <v>0</v>
      </c>
      <c r="Y75" s="43">
        <f t="shared" si="11"/>
        <v>0</v>
      </c>
      <c r="Z75" s="43">
        <f t="shared" si="10"/>
        <v>0</v>
      </c>
      <c r="AA75" s="44">
        <f t="shared" si="5"/>
        <v>0</v>
      </c>
    </row>
    <row r="76" spans="1:27" ht="19.2">
      <c r="A76" s="46">
        <v>68</v>
      </c>
      <c r="B76" s="47"/>
      <c r="C76" s="48"/>
      <c r="D76" s="48" t="s">
        <v>21</v>
      </c>
      <c r="E76" s="38"/>
      <c r="F76" s="38"/>
      <c r="G76" s="38"/>
      <c r="H76" s="48"/>
      <c r="I76" s="48" t="s">
        <v>21</v>
      </c>
      <c r="J76" s="48" t="s">
        <v>27</v>
      </c>
      <c r="K76" s="49"/>
      <c r="L76" s="38" t="s">
        <v>23</v>
      </c>
      <c r="M76" s="38"/>
      <c r="N76" s="48" t="s">
        <v>28</v>
      </c>
      <c r="O76" s="38"/>
      <c r="P76" s="49"/>
      <c r="Q76" s="49"/>
      <c r="R76" s="48" t="s">
        <v>31</v>
      </c>
      <c r="S76" s="48" t="s">
        <v>26</v>
      </c>
      <c r="T76" s="40">
        <f t="shared" si="6"/>
        <v>0</v>
      </c>
      <c r="U76" s="41">
        <f t="shared" si="7"/>
        <v>0</v>
      </c>
      <c r="V76" s="26"/>
      <c r="W76" s="45">
        <f t="shared" si="8"/>
        <v>0.35</v>
      </c>
      <c r="X76" s="43">
        <f t="shared" si="9"/>
        <v>0</v>
      </c>
      <c r="Y76" s="43">
        <f t="shared" si="11"/>
        <v>0</v>
      </c>
      <c r="Z76" s="43">
        <f t="shared" si="10"/>
        <v>0</v>
      </c>
      <c r="AA76" s="44">
        <f t="shared" si="5"/>
        <v>0</v>
      </c>
    </row>
    <row r="77" spans="1:27" ht="19.2">
      <c r="A77" s="36">
        <v>69</v>
      </c>
      <c r="B77" s="37"/>
      <c r="C77" s="38"/>
      <c r="D77" s="38" t="s">
        <v>21</v>
      </c>
      <c r="E77" s="38"/>
      <c r="F77" s="38"/>
      <c r="G77" s="38"/>
      <c r="H77" s="38"/>
      <c r="I77" s="38" t="s">
        <v>21</v>
      </c>
      <c r="J77" s="38" t="s">
        <v>27</v>
      </c>
      <c r="K77" s="39"/>
      <c r="L77" s="38" t="s">
        <v>23</v>
      </c>
      <c r="M77" s="38"/>
      <c r="N77" s="38" t="s">
        <v>28</v>
      </c>
      <c r="O77" s="38"/>
      <c r="P77" s="39"/>
      <c r="Q77" s="39"/>
      <c r="R77" s="38" t="s">
        <v>31</v>
      </c>
      <c r="S77" s="38" t="s">
        <v>26</v>
      </c>
      <c r="T77" s="40">
        <f t="shared" si="6"/>
        <v>0</v>
      </c>
      <c r="U77" s="41">
        <f t="shared" si="7"/>
        <v>0</v>
      </c>
      <c r="V77" s="26"/>
      <c r="W77" s="45">
        <f t="shared" si="8"/>
        <v>0.35</v>
      </c>
      <c r="X77" s="43">
        <f t="shared" si="9"/>
        <v>0</v>
      </c>
      <c r="Y77" s="43">
        <f t="shared" si="11"/>
        <v>0</v>
      </c>
      <c r="Z77" s="43">
        <f t="shared" si="10"/>
        <v>0</v>
      </c>
      <c r="AA77" s="44">
        <f t="shared" si="5"/>
        <v>0</v>
      </c>
    </row>
    <row r="78" spans="1:27" ht="19.2">
      <c r="A78" s="36">
        <v>70</v>
      </c>
      <c r="B78" s="37"/>
      <c r="C78" s="38"/>
      <c r="D78" s="38" t="s">
        <v>21</v>
      </c>
      <c r="E78" s="38"/>
      <c r="F78" s="38"/>
      <c r="G78" s="38"/>
      <c r="H78" s="38"/>
      <c r="I78" s="38" t="s">
        <v>21</v>
      </c>
      <c r="J78" s="38" t="s">
        <v>27</v>
      </c>
      <c r="K78" s="39"/>
      <c r="L78" s="38" t="s">
        <v>23</v>
      </c>
      <c r="M78" s="38"/>
      <c r="N78" s="38" t="s">
        <v>28</v>
      </c>
      <c r="O78" s="38"/>
      <c r="P78" s="39"/>
      <c r="Q78" s="39"/>
      <c r="R78" s="38" t="s">
        <v>31</v>
      </c>
      <c r="S78" s="38" t="s">
        <v>26</v>
      </c>
      <c r="T78" s="40">
        <f t="shared" si="6"/>
        <v>0</v>
      </c>
      <c r="U78" s="41">
        <f t="shared" si="7"/>
        <v>0</v>
      </c>
      <c r="V78" s="26"/>
      <c r="W78" s="45">
        <f t="shared" si="8"/>
        <v>0.35</v>
      </c>
      <c r="X78" s="43">
        <f t="shared" si="9"/>
        <v>0</v>
      </c>
      <c r="Y78" s="43">
        <f t="shared" si="11"/>
        <v>0</v>
      </c>
      <c r="Z78" s="43">
        <f t="shared" si="10"/>
        <v>0</v>
      </c>
      <c r="AA78" s="44">
        <f t="shared" si="5"/>
        <v>0</v>
      </c>
    </row>
    <row r="79" spans="1:27" ht="19.2">
      <c r="A79" s="36">
        <v>71</v>
      </c>
      <c r="B79" s="37"/>
      <c r="C79" s="38"/>
      <c r="D79" s="38" t="s">
        <v>21</v>
      </c>
      <c r="E79" s="38"/>
      <c r="F79" s="38"/>
      <c r="G79" s="38"/>
      <c r="H79" s="38"/>
      <c r="I79" s="38" t="s">
        <v>21</v>
      </c>
      <c r="J79" s="38" t="s">
        <v>27</v>
      </c>
      <c r="K79" s="39"/>
      <c r="L79" s="38" t="s">
        <v>23</v>
      </c>
      <c r="M79" s="38"/>
      <c r="N79" s="38" t="s">
        <v>28</v>
      </c>
      <c r="O79" s="38"/>
      <c r="P79" s="39"/>
      <c r="Q79" s="39"/>
      <c r="R79" s="38" t="s">
        <v>31</v>
      </c>
      <c r="S79" s="38" t="s">
        <v>26</v>
      </c>
      <c r="T79" s="40">
        <f t="shared" si="6"/>
        <v>0</v>
      </c>
      <c r="U79" s="41">
        <f t="shared" si="7"/>
        <v>0</v>
      </c>
      <c r="V79" s="26"/>
      <c r="W79" s="45">
        <f t="shared" si="8"/>
        <v>0.35</v>
      </c>
      <c r="X79" s="43">
        <f t="shared" si="9"/>
        <v>0</v>
      </c>
      <c r="Y79" s="43">
        <f t="shared" si="11"/>
        <v>0</v>
      </c>
      <c r="Z79" s="43">
        <f t="shared" si="10"/>
        <v>0</v>
      </c>
      <c r="AA79" s="44">
        <f t="shared" si="5"/>
        <v>0</v>
      </c>
    </row>
    <row r="80" spans="1:27" ht="19.2">
      <c r="A80" s="46">
        <v>72</v>
      </c>
      <c r="B80" s="47"/>
      <c r="C80" s="48"/>
      <c r="D80" s="48" t="s">
        <v>21</v>
      </c>
      <c r="E80" s="38"/>
      <c r="F80" s="38"/>
      <c r="G80" s="38"/>
      <c r="H80" s="48"/>
      <c r="I80" s="48" t="s">
        <v>21</v>
      </c>
      <c r="J80" s="48" t="s">
        <v>27</v>
      </c>
      <c r="K80" s="49"/>
      <c r="L80" s="38" t="s">
        <v>23</v>
      </c>
      <c r="M80" s="38"/>
      <c r="N80" s="48" t="s">
        <v>28</v>
      </c>
      <c r="O80" s="38"/>
      <c r="P80" s="49"/>
      <c r="Q80" s="49"/>
      <c r="R80" s="48" t="s">
        <v>31</v>
      </c>
      <c r="S80" s="48" t="s">
        <v>26</v>
      </c>
      <c r="T80" s="40">
        <f t="shared" si="6"/>
        <v>0</v>
      </c>
      <c r="U80" s="41">
        <f t="shared" si="7"/>
        <v>0</v>
      </c>
      <c r="V80" s="26"/>
      <c r="W80" s="45">
        <f t="shared" si="8"/>
        <v>0.35</v>
      </c>
      <c r="X80" s="43">
        <f t="shared" si="9"/>
        <v>0</v>
      </c>
      <c r="Y80" s="43">
        <f t="shared" si="11"/>
        <v>0</v>
      </c>
      <c r="Z80" s="43">
        <f t="shared" si="10"/>
        <v>0</v>
      </c>
      <c r="AA80" s="44">
        <f t="shared" si="5"/>
        <v>0</v>
      </c>
    </row>
    <row r="81" spans="1:27" ht="19.2">
      <c r="A81" s="46">
        <v>73</v>
      </c>
      <c r="B81" s="47"/>
      <c r="C81" s="48"/>
      <c r="D81" s="38" t="s">
        <v>21</v>
      </c>
      <c r="E81" s="38"/>
      <c r="F81" s="38"/>
      <c r="G81" s="38"/>
      <c r="H81" s="48"/>
      <c r="I81" s="38" t="s">
        <v>21</v>
      </c>
      <c r="J81" s="38" t="s">
        <v>27</v>
      </c>
      <c r="K81" s="49"/>
      <c r="L81" s="38" t="s">
        <v>23</v>
      </c>
      <c r="M81" s="38"/>
      <c r="N81" s="48" t="s">
        <v>28</v>
      </c>
      <c r="O81" s="38"/>
      <c r="P81" s="49"/>
      <c r="Q81" s="49"/>
      <c r="R81" s="38" t="s">
        <v>31</v>
      </c>
      <c r="S81" s="48" t="s">
        <v>26</v>
      </c>
      <c r="T81" s="40">
        <f t="shared" si="6"/>
        <v>0</v>
      </c>
      <c r="U81" s="41">
        <f t="shared" si="7"/>
        <v>0</v>
      </c>
      <c r="V81" s="26"/>
      <c r="W81" s="45">
        <f t="shared" si="8"/>
        <v>0.35</v>
      </c>
      <c r="X81" s="43">
        <f t="shared" si="9"/>
        <v>0</v>
      </c>
      <c r="Y81" s="43">
        <f t="shared" si="11"/>
        <v>0</v>
      </c>
      <c r="Z81" s="43">
        <f t="shared" si="10"/>
        <v>0</v>
      </c>
      <c r="AA81" s="44">
        <f t="shared" si="5"/>
        <v>0</v>
      </c>
    </row>
    <row r="82" spans="1:27" ht="19.2">
      <c r="A82" s="36">
        <v>74</v>
      </c>
      <c r="B82" s="37"/>
      <c r="C82" s="38"/>
      <c r="D82" s="38" t="s">
        <v>21</v>
      </c>
      <c r="E82" s="38"/>
      <c r="F82" s="38"/>
      <c r="G82" s="38"/>
      <c r="H82" s="38"/>
      <c r="I82" s="38" t="s">
        <v>21</v>
      </c>
      <c r="J82" s="38" t="s">
        <v>27</v>
      </c>
      <c r="K82" s="39"/>
      <c r="L82" s="38" t="s">
        <v>23</v>
      </c>
      <c r="M82" s="38"/>
      <c r="N82" s="38" t="s">
        <v>28</v>
      </c>
      <c r="O82" s="38"/>
      <c r="P82" s="39"/>
      <c r="Q82" s="39"/>
      <c r="R82" s="38" t="s">
        <v>31</v>
      </c>
      <c r="S82" s="38" t="s">
        <v>26</v>
      </c>
      <c r="T82" s="40">
        <f t="shared" si="6"/>
        <v>0</v>
      </c>
      <c r="U82" s="41">
        <f t="shared" si="7"/>
        <v>0</v>
      </c>
      <c r="V82" s="26"/>
      <c r="W82" s="45">
        <f t="shared" si="8"/>
        <v>0.35</v>
      </c>
      <c r="X82" s="43">
        <f t="shared" si="9"/>
        <v>0</v>
      </c>
      <c r="Y82" s="43">
        <f t="shared" si="11"/>
        <v>0</v>
      </c>
      <c r="Z82" s="43">
        <f t="shared" si="10"/>
        <v>0</v>
      </c>
      <c r="AA82" s="44">
        <f t="shared" si="5"/>
        <v>0</v>
      </c>
    </row>
    <row r="83" spans="1:27" ht="19.2">
      <c r="A83" s="36">
        <v>75</v>
      </c>
      <c r="B83" s="37"/>
      <c r="C83" s="38"/>
      <c r="D83" s="38" t="s">
        <v>21</v>
      </c>
      <c r="E83" s="38"/>
      <c r="F83" s="38"/>
      <c r="G83" s="38"/>
      <c r="H83" s="38"/>
      <c r="I83" s="38" t="s">
        <v>21</v>
      </c>
      <c r="J83" s="38" t="s">
        <v>27</v>
      </c>
      <c r="K83" s="39"/>
      <c r="L83" s="38" t="s">
        <v>23</v>
      </c>
      <c r="M83" s="38"/>
      <c r="N83" s="38" t="s">
        <v>28</v>
      </c>
      <c r="O83" s="38"/>
      <c r="P83" s="39"/>
      <c r="Q83" s="39"/>
      <c r="R83" s="38" t="s">
        <v>31</v>
      </c>
      <c r="S83" s="38" t="s">
        <v>26</v>
      </c>
      <c r="T83" s="40">
        <f t="shared" si="6"/>
        <v>0</v>
      </c>
      <c r="U83" s="41">
        <f t="shared" si="7"/>
        <v>0</v>
      </c>
      <c r="V83" s="26"/>
      <c r="W83" s="45">
        <f t="shared" si="8"/>
        <v>0.35</v>
      </c>
      <c r="X83" s="43">
        <f t="shared" si="9"/>
        <v>0</v>
      </c>
      <c r="Y83" s="43">
        <f t="shared" si="11"/>
        <v>0</v>
      </c>
      <c r="Z83" s="43">
        <f t="shared" si="10"/>
        <v>0</v>
      </c>
      <c r="AA83" s="44">
        <f t="shared" si="5"/>
        <v>0</v>
      </c>
    </row>
    <row r="84" spans="1:27" ht="19.2">
      <c r="A84" s="46">
        <v>76</v>
      </c>
      <c r="B84" s="47"/>
      <c r="C84" s="48"/>
      <c r="D84" s="38" t="s">
        <v>21</v>
      </c>
      <c r="E84" s="38"/>
      <c r="F84" s="38"/>
      <c r="G84" s="38"/>
      <c r="H84" s="48"/>
      <c r="I84" s="38" t="s">
        <v>21</v>
      </c>
      <c r="J84" s="38" t="s">
        <v>27</v>
      </c>
      <c r="K84" s="49"/>
      <c r="L84" s="38" t="s">
        <v>23</v>
      </c>
      <c r="M84" s="38"/>
      <c r="N84" s="48" t="s">
        <v>28</v>
      </c>
      <c r="O84" s="38"/>
      <c r="P84" s="49"/>
      <c r="Q84" s="49"/>
      <c r="R84" s="38" t="s">
        <v>31</v>
      </c>
      <c r="S84" s="48" t="s">
        <v>26</v>
      </c>
      <c r="T84" s="40">
        <f t="shared" si="6"/>
        <v>0</v>
      </c>
      <c r="U84" s="41">
        <f t="shared" si="7"/>
        <v>0</v>
      </c>
      <c r="V84" s="26"/>
      <c r="W84" s="45">
        <f t="shared" si="8"/>
        <v>0.35</v>
      </c>
      <c r="X84" s="43">
        <f t="shared" si="9"/>
        <v>0</v>
      </c>
      <c r="Y84" s="43">
        <f t="shared" si="11"/>
        <v>0</v>
      </c>
      <c r="Z84" s="43">
        <f t="shared" si="10"/>
        <v>0</v>
      </c>
      <c r="AA84" s="44">
        <f t="shared" si="5"/>
        <v>0</v>
      </c>
    </row>
    <row r="85" spans="1:27" ht="19.2">
      <c r="A85" s="36">
        <v>77</v>
      </c>
      <c r="B85" s="37"/>
      <c r="C85" s="38"/>
      <c r="D85" s="38" t="s">
        <v>21</v>
      </c>
      <c r="E85" s="38"/>
      <c r="F85" s="38"/>
      <c r="G85" s="38"/>
      <c r="H85" s="38"/>
      <c r="I85" s="38" t="s">
        <v>21</v>
      </c>
      <c r="J85" s="38" t="s">
        <v>27</v>
      </c>
      <c r="K85" s="39"/>
      <c r="L85" s="38" t="s">
        <v>23</v>
      </c>
      <c r="M85" s="38"/>
      <c r="N85" s="38" t="s">
        <v>28</v>
      </c>
      <c r="O85" s="38"/>
      <c r="P85" s="39"/>
      <c r="Q85" s="39"/>
      <c r="R85" s="38" t="s">
        <v>31</v>
      </c>
      <c r="S85" s="38" t="s">
        <v>26</v>
      </c>
      <c r="T85" s="40">
        <f t="shared" si="6"/>
        <v>0</v>
      </c>
      <c r="U85" s="41">
        <f t="shared" si="7"/>
        <v>0</v>
      </c>
      <c r="V85" s="26"/>
      <c r="W85" s="45">
        <f t="shared" si="8"/>
        <v>0.35</v>
      </c>
      <c r="X85" s="43">
        <f t="shared" si="9"/>
        <v>0</v>
      </c>
      <c r="Y85" s="43">
        <f t="shared" si="11"/>
        <v>0</v>
      </c>
      <c r="Z85" s="43">
        <f t="shared" si="10"/>
        <v>0</v>
      </c>
      <c r="AA85" s="44">
        <f t="shared" si="5"/>
        <v>0</v>
      </c>
    </row>
    <row r="86" spans="1:27" ht="19.2">
      <c r="A86" s="36">
        <v>78</v>
      </c>
      <c r="B86" s="37"/>
      <c r="C86" s="38"/>
      <c r="D86" s="38" t="s">
        <v>21</v>
      </c>
      <c r="E86" s="38"/>
      <c r="F86" s="38"/>
      <c r="G86" s="38"/>
      <c r="H86" s="38"/>
      <c r="I86" s="38" t="s">
        <v>21</v>
      </c>
      <c r="J86" s="38" t="s">
        <v>27</v>
      </c>
      <c r="K86" s="39"/>
      <c r="L86" s="38" t="s">
        <v>23</v>
      </c>
      <c r="M86" s="38"/>
      <c r="N86" s="38" t="s">
        <v>28</v>
      </c>
      <c r="O86" s="38"/>
      <c r="P86" s="39"/>
      <c r="Q86" s="39"/>
      <c r="R86" s="38" t="s">
        <v>31</v>
      </c>
      <c r="S86" s="38" t="s">
        <v>26</v>
      </c>
      <c r="T86" s="40">
        <f t="shared" si="6"/>
        <v>0</v>
      </c>
      <c r="U86" s="41">
        <f t="shared" si="7"/>
        <v>0</v>
      </c>
      <c r="V86" s="26"/>
      <c r="W86" s="45">
        <f t="shared" si="8"/>
        <v>0.35</v>
      </c>
      <c r="X86" s="43">
        <f t="shared" si="9"/>
        <v>0</v>
      </c>
      <c r="Y86" s="43">
        <f t="shared" si="11"/>
        <v>0</v>
      </c>
      <c r="Z86" s="43">
        <f t="shared" si="10"/>
        <v>0</v>
      </c>
      <c r="AA86" s="44">
        <f t="shared" si="5"/>
        <v>0</v>
      </c>
    </row>
    <row r="87" spans="1:27" ht="19.2">
      <c r="A87" s="36">
        <v>79</v>
      </c>
      <c r="B87" s="37"/>
      <c r="C87" s="38"/>
      <c r="D87" s="38" t="s">
        <v>21</v>
      </c>
      <c r="E87" s="38"/>
      <c r="F87" s="38"/>
      <c r="G87" s="38"/>
      <c r="H87" s="38"/>
      <c r="I87" s="38" t="s">
        <v>21</v>
      </c>
      <c r="J87" s="38" t="s">
        <v>27</v>
      </c>
      <c r="K87" s="39"/>
      <c r="L87" s="38" t="s">
        <v>23</v>
      </c>
      <c r="M87" s="38"/>
      <c r="N87" s="38" t="s">
        <v>28</v>
      </c>
      <c r="O87" s="38"/>
      <c r="P87" s="39"/>
      <c r="Q87" s="39"/>
      <c r="R87" s="38" t="s">
        <v>31</v>
      </c>
      <c r="S87" s="38" t="s">
        <v>26</v>
      </c>
      <c r="T87" s="40">
        <f t="shared" si="6"/>
        <v>0</v>
      </c>
      <c r="U87" s="41">
        <f t="shared" si="7"/>
        <v>0</v>
      </c>
      <c r="V87" s="26"/>
      <c r="W87" s="45">
        <f t="shared" si="8"/>
        <v>0.35</v>
      </c>
      <c r="X87" s="43">
        <f t="shared" si="9"/>
        <v>0</v>
      </c>
      <c r="Y87" s="43">
        <f t="shared" si="11"/>
        <v>0</v>
      </c>
      <c r="Z87" s="43">
        <f t="shared" si="10"/>
        <v>0</v>
      </c>
      <c r="AA87" s="44">
        <f t="shared" si="5"/>
        <v>0</v>
      </c>
    </row>
    <row r="88" spans="1:27" ht="19.2">
      <c r="A88" s="36">
        <v>80</v>
      </c>
      <c r="B88" s="37"/>
      <c r="C88" s="38"/>
      <c r="D88" s="38" t="s">
        <v>21</v>
      </c>
      <c r="E88" s="38"/>
      <c r="F88" s="38"/>
      <c r="G88" s="38"/>
      <c r="H88" s="38"/>
      <c r="I88" s="38" t="s">
        <v>21</v>
      </c>
      <c r="J88" s="38" t="s">
        <v>27</v>
      </c>
      <c r="K88" s="39"/>
      <c r="L88" s="38" t="s">
        <v>23</v>
      </c>
      <c r="M88" s="38"/>
      <c r="N88" s="38" t="s">
        <v>28</v>
      </c>
      <c r="O88" s="38"/>
      <c r="P88" s="39"/>
      <c r="Q88" s="39"/>
      <c r="R88" s="38" t="s">
        <v>31</v>
      </c>
      <c r="S88" s="38" t="s">
        <v>26</v>
      </c>
      <c r="T88" s="40">
        <f t="shared" si="6"/>
        <v>0</v>
      </c>
      <c r="U88" s="41">
        <f t="shared" si="7"/>
        <v>0</v>
      </c>
      <c r="V88" s="26"/>
      <c r="W88" s="45">
        <f t="shared" si="8"/>
        <v>0.35</v>
      </c>
      <c r="X88" s="43">
        <f t="shared" si="9"/>
        <v>0</v>
      </c>
      <c r="Y88" s="43">
        <f t="shared" si="11"/>
        <v>0</v>
      </c>
      <c r="Z88" s="43">
        <f t="shared" si="10"/>
        <v>0</v>
      </c>
      <c r="AA88" s="44">
        <f t="shared" si="5"/>
        <v>0</v>
      </c>
    </row>
    <row r="89" spans="1:27" ht="19.2">
      <c r="A89" s="36">
        <v>81</v>
      </c>
      <c r="B89" s="37"/>
      <c r="C89" s="38"/>
      <c r="D89" s="38" t="s">
        <v>21</v>
      </c>
      <c r="E89" s="38"/>
      <c r="F89" s="38"/>
      <c r="G89" s="38"/>
      <c r="H89" s="38"/>
      <c r="I89" s="38" t="s">
        <v>21</v>
      </c>
      <c r="J89" s="38" t="s">
        <v>27</v>
      </c>
      <c r="K89" s="39"/>
      <c r="L89" s="38" t="s">
        <v>23</v>
      </c>
      <c r="M89" s="38"/>
      <c r="N89" s="38" t="s">
        <v>28</v>
      </c>
      <c r="O89" s="38"/>
      <c r="P89" s="39"/>
      <c r="Q89" s="39"/>
      <c r="R89" s="38" t="s">
        <v>31</v>
      </c>
      <c r="S89" s="38" t="s">
        <v>26</v>
      </c>
      <c r="T89" s="40">
        <f t="shared" si="6"/>
        <v>0</v>
      </c>
      <c r="U89" s="41">
        <f t="shared" si="7"/>
        <v>0</v>
      </c>
      <c r="V89" s="26"/>
      <c r="W89" s="45">
        <f t="shared" si="8"/>
        <v>0.35</v>
      </c>
      <c r="X89" s="43">
        <f t="shared" si="9"/>
        <v>0</v>
      </c>
      <c r="Y89" s="43">
        <f t="shared" si="11"/>
        <v>0</v>
      </c>
      <c r="Z89" s="43">
        <f t="shared" si="10"/>
        <v>0</v>
      </c>
      <c r="AA89" s="44">
        <f t="shared" si="5"/>
        <v>0</v>
      </c>
    </row>
    <row r="90" spans="1:27" ht="19.2">
      <c r="A90" s="36">
        <v>82</v>
      </c>
      <c r="B90" s="37"/>
      <c r="C90" s="38"/>
      <c r="D90" s="38" t="s">
        <v>21</v>
      </c>
      <c r="E90" s="38"/>
      <c r="F90" s="38"/>
      <c r="G90" s="38"/>
      <c r="H90" s="38"/>
      <c r="I90" s="38" t="s">
        <v>21</v>
      </c>
      <c r="J90" s="38" t="s">
        <v>27</v>
      </c>
      <c r="K90" s="39"/>
      <c r="L90" s="38" t="s">
        <v>23</v>
      </c>
      <c r="M90" s="38"/>
      <c r="N90" s="38" t="s">
        <v>28</v>
      </c>
      <c r="O90" s="38"/>
      <c r="P90" s="39"/>
      <c r="Q90" s="39"/>
      <c r="R90" s="38" t="s">
        <v>31</v>
      </c>
      <c r="S90" s="38" t="s">
        <v>26</v>
      </c>
      <c r="T90" s="40">
        <f t="shared" si="6"/>
        <v>0</v>
      </c>
      <c r="U90" s="41">
        <f t="shared" si="7"/>
        <v>0</v>
      </c>
      <c r="V90" s="26"/>
      <c r="W90" s="45">
        <f t="shared" si="8"/>
        <v>0.35</v>
      </c>
      <c r="X90" s="43">
        <f t="shared" si="9"/>
        <v>0</v>
      </c>
      <c r="Y90" s="43">
        <f t="shared" si="11"/>
        <v>0</v>
      </c>
      <c r="Z90" s="43">
        <f t="shared" si="10"/>
        <v>0</v>
      </c>
      <c r="AA90" s="44">
        <f t="shared" si="5"/>
        <v>0</v>
      </c>
    </row>
    <row r="91" spans="1:27" ht="19.2">
      <c r="A91" s="36">
        <v>83</v>
      </c>
      <c r="B91" s="37"/>
      <c r="C91" s="38"/>
      <c r="D91" s="38" t="s">
        <v>21</v>
      </c>
      <c r="E91" s="38"/>
      <c r="F91" s="38"/>
      <c r="G91" s="38"/>
      <c r="H91" s="38"/>
      <c r="I91" s="38" t="s">
        <v>21</v>
      </c>
      <c r="J91" s="38" t="s">
        <v>27</v>
      </c>
      <c r="K91" s="39"/>
      <c r="L91" s="38" t="s">
        <v>23</v>
      </c>
      <c r="M91" s="38"/>
      <c r="N91" s="38" t="s">
        <v>28</v>
      </c>
      <c r="O91" s="38"/>
      <c r="P91" s="39"/>
      <c r="Q91" s="39"/>
      <c r="R91" s="38" t="s">
        <v>31</v>
      </c>
      <c r="S91" s="38" t="s">
        <v>26</v>
      </c>
      <c r="T91" s="40">
        <f t="shared" si="6"/>
        <v>0</v>
      </c>
      <c r="U91" s="41">
        <f t="shared" si="7"/>
        <v>0</v>
      </c>
      <c r="V91" s="26"/>
      <c r="W91" s="45">
        <f t="shared" si="8"/>
        <v>0.35</v>
      </c>
      <c r="X91" s="43">
        <f t="shared" si="9"/>
        <v>0</v>
      </c>
      <c r="Y91" s="43">
        <f t="shared" si="11"/>
        <v>0</v>
      </c>
      <c r="Z91" s="43">
        <f t="shared" si="10"/>
        <v>0</v>
      </c>
      <c r="AA91" s="44">
        <f t="shared" si="5"/>
        <v>0</v>
      </c>
    </row>
    <row r="92" spans="1:27" ht="19.2">
      <c r="A92" s="36">
        <v>84</v>
      </c>
      <c r="B92" s="37"/>
      <c r="C92" s="38"/>
      <c r="D92" s="38" t="s">
        <v>21</v>
      </c>
      <c r="E92" s="38"/>
      <c r="F92" s="38"/>
      <c r="G92" s="38"/>
      <c r="H92" s="38"/>
      <c r="I92" s="38" t="s">
        <v>21</v>
      </c>
      <c r="J92" s="38" t="s">
        <v>27</v>
      </c>
      <c r="K92" s="39"/>
      <c r="L92" s="38" t="s">
        <v>23</v>
      </c>
      <c r="M92" s="38"/>
      <c r="N92" s="38" t="s">
        <v>28</v>
      </c>
      <c r="O92" s="38"/>
      <c r="P92" s="39"/>
      <c r="Q92" s="39"/>
      <c r="R92" s="38" t="s">
        <v>31</v>
      </c>
      <c r="S92" s="38" t="s">
        <v>26</v>
      </c>
      <c r="T92" s="40">
        <f t="shared" si="6"/>
        <v>0</v>
      </c>
      <c r="U92" s="41">
        <f t="shared" si="7"/>
        <v>0</v>
      </c>
      <c r="V92" s="26"/>
      <c r="W92" s="45">
        <f t="shared" si="8"/>
        <v>0.35</v>
      </c>
      <c r="X92" s="43">
        <f t="shared" si="9"/>
        <v>0</v>
      </c>
      <c r="Y92" s="43">
        <f t="shared" si="11"/>
        <v>0</v>
      </c>
      <c r="Z92" s="43">
        <f t="shared" si="10"/>
        <v>0</v>
      </c>
      <c r="AA92" s="44">
        <f t="shared" si="5"/>
        <v>0</v>
      </c>
    </row>
    <row r="93" spans="1:27" ht="19.2">
      <c r="A93" s="46">
        <v>85</v>
      </c>
      <c r="B93" s="47"/>
      <c r="C93" s="48"/>
      <c r="D93" s="48" t="s">
        <v>21</v>
      </c>
      <c r="E93" s="38"/>
      <c r="F93" s="38"/>
      <c r="G93" s="38"/>
      <c r="H93" s="48"/>
      <c r="I93" s="48" t="s">
        <v>21</v>
      </c>
      <c r="J93" s="48" t="s">
        <v>27</v>
      </c>
      <c r="K93" s="49"/>
      <c r="L93" s="38" t="s">
        <v>23</v>
      </c>
      <c r="M93" s="38"/>
      <c r="N93" s="48" t="s">
        <v>28</v>
      </c>
      <c r="O93" s="38"/>
      <c r="P93" s="49"/>
      <c r="Q93" s="49"/>
      <c r="R93" s="48" t="s">
        <v>31</v>
      </c>
      <c r="S93" s="48" t="s">
        <v>26</v>
      </c>
      <c r="T93" s="40">
        <f t="shared" si="6"/>
        <v>0</v>
      </c>
      <c r="U93" s="41">
        <f t="shared" si="7"/>
        <v>0</v>
      </c>
      <c r="V93" s="26"/>
      <c r="W93" s="45">
        <f t="shared" si="8"/>
        <v>0.35</v>
      </c>
      <c r="X93" s="43">
        <f t="shared" si="9"/>
        <v>0</v>
      </c>
      <c r="Y93" s="43">
        <f t="shared" si="11"/>
        <v>0</v>
      </c>
      <c r="Z93" s="43">
        <f t="shared" si="10"/>
        <v>0</v>
      </c>
      <c r="AA93" s="44">
        <f t="shared" si="5"/>
        <v>0</v>
      </c>
    </row>
    <row r="94" spans="1:27" ht="19.2">
      <c r="A94" s="36">
        <v>86</v>
      </c>
      <c r="B94" s="37"/>
      <c r="C94" s="38"/>
      <c r="D94" s="38" t="s">
        <v>21</v>
      </c>
      <c r="E94" s="38"/>
      <c r="F94" s="38"/>
      <c r="G94" s="38"/>
      <c r="H94" s="38"/>
      <c r="I94" s="38" t="s">
        <v>21</v>
      </c>
      <c r="J94" s="38" t="s">
        <v>27</v>
      </c>
      <c r="K94" s="39"/>
      <c r="L94" s="38" t="s">
        <v>23</v>
      </c>
      <c r="M94" s="38"/>
      <c r="N94" s="38" t="s">
        <v>28</v>
      </c>
      <c r="O94" s="38"/>
      <c r="P94" s="39"/>
      <c r="Q94" s="39"/>
      <c r="R94" s="38" t="s">
        <v>31</v>
      </c>
      <c r="S94" s="38" t="s">
        <v>26</v>
      </c>
      <c r="T94" s="40">
        <f t="shared" si="6"/>
        <v>0</v>
      </c>
      <c r="U94" s="41">
        <f t="shared" si="7"/>
        <v>0</v>
      </c>
      <c r="V94" s="26"/>
      <c r="W94" s="45">
        <f t="shared" si="8"/>
        <v>0.35</v>
      </c>
      <c r="X94" s="43">
        <f t="shared" si="9"/>
        <v>0</v>
      </c>
      <c r="Y94" s="43">
        <f t="shared" si="11"/>
        <v>0</v>
      </c>
      <c r="Z94" s="43">
        <f t="shared" si="10"/>
        <v>0</v>
      </c>
      <c r="AA94" s="44">
        <f t="shared" si="5"/>
        <v>0</v>
      </c>
    </row>
    <row r="95" spans="1:27" ht="19.2">
      <c r="A95" s="36">
        <v>87</v>
      </c>
      <c r="B95" s="37"/>
      <c r="C95" s="38"/>
      <c r="D95" s="38" t="s">
        <v>21</v>
      </c>
      <c r="E95" s="38"/>
      <c r="F95" s="38"/>
      <c r="G95" s="38"/>
      <c r="H95" s="38"/>
      <c r="I95" s="38" t="s">
        <v>21</v>
      </c>
      <c r="J95" s="38" t="s">
        <v>27</v>
      </c>
      <c r="K95" s="39"/>
      <c r="L95" s="38" t="s">
        <v>23</v>
      </c>
      <c r="M95" s="38"/>
      <c r="N95" s="38" t="s">
        <v>28</v>
      </c>
      <c r="O95" s="38"/>
      <c r="P95" s="39"/>
      <c r="Q95" s="39"/>
      <c r="R95" s="38" t="s">
        <v>31</v>
      </c>
      <c r="S95" s="38" t="s">
        <v>26</v>
      </c>
      <c r="T95" s="40">
        <f t="shared" si="6"/>
        <v>0</v>
      </c>
      <c r="U95" s="41">
        <f t="shared" si="7"/>
        <v>0</v>
      </c>
      <c r="V95" s="26"/>
      <c r="W95" s="45">
        <f t="shared" si="8"/>
        <v>0.35</v>
      </c>
      <c r="X95" s="43">
        <f t="shared" si="9"/>
        <v>0</v>
      </c>
      <c r="Y95" s="43">
        <f t="shared" si="11"/>
        <v>0</v>
      </c>
      <c r="Z95" s="43">
        <f t="shared" si="10"/>
        <v>0</v>
      </c>
      <c r="AA95" s="44">
        <f t="shared" si="5"/>
        <v>0</v>
      </c>
    </row>
    <row r="96" spans="1:27" ht="19.2">
      <c r="A96" s="36">
        <v>88</v>
      </c>
      <c r="B96" s="37"/>
      <c r="C96" s="38"/>
      <c r="D96" s="38" t="s">
        <v>21</v>
      </c>
      <c r="E96" s="38"/>
      <c r="F96" s="38"/>
      <c r="G96" s="38"/>
      <c r="H96" s="38"/>
      <c r="I96" s="38" t="s">
        <v>21</v>
      </c>
      <c r="J96" s="38" t="s">
        <v>27</v>
      </c>
      <c r="K96" s="39"/>
      <c r="L96" s="38" t="s">
        <v>23</v>
      </c>
      <c r="M96" s="38"/>
      <c r="N96" s="38" t="s">
        <v>28</v>
      </c>
      <c r="O96" s="38"/>
      <c r="P96" s="39"/>
      <c r="Q96" s="39"/>
      <c r="R96" s="38" t="s">
        <v>31</v>
      </c>
      <c r="S96" s="38" t="s">
        <v>26</v>
      </c>
      <c r="T96" s="40">
        <f t="shared" si="6"/>
        <v>0</v>
      </c>
      <c r="U96" s="41">
        <f t="shared" si="7"/>
        <v>0</v>
      </c>
      <c r="V96" s="26"/>
      <c r="W96" s="45">
        <f t="shared" si="8"/>
        <v>0.35</v>
      </c>
      <c r="X96" s="43">
        <f t="shared" si="9"/>
        <v>0</v>
      </c>
      <c r="Y96" s="43">
        <f t="shared" si="11"/>
        <v>0</v>
      </c>
      <c r="Z96" s="43">
        <f t="shared" si="10"/>
        <v>0</v>
      </c>
      <c r="AA96" s="44">
        <f t="shared" si="5"/>
        <v>0</v>
      </c>
    </row>
    <row r="97" spans="1:27" ht="19.2">
      <c r="A97" s="36">
        <v>89</v>
      </c>
      <c r="B97" s="37"/>
      <c r="C97" s="38"/>
      <c r="D97" s="38" t="s">
        <v>21</v>
      </c>
      <c r="E97" s="38"/>
      <c r="F97" s="38"/>
      <c r="G97" s="38"/>
      <c r="H97" s="38"/>
      <c r="I97" s="38" t="s">
        <v>21</v>
      </c>
      <c r="J97" s="38" t="s">
        <v>27</v>
      </c>
      <c r="K97" s="39"/>
      <c r="L97" s="38" t="s">
        <v>23</v>
      </c>
      <c r="M97" s="38"/>
      <c r="N97" s="38" t="s">
        <v>28</v>
      </c>
      <c r="O97" s="38"/>
      <c r="P97" s="39"/>
      <c r="Q97" s="39"/>
      <c r="R97" s="38" t="s">
        <v>31</v>
      </c>
      <c r="S97" s="38" t="s">
        <v>26</v>
      </c>
      <c r="T97" s="40">
        <f t="shared" si="6"/>
        <v>0</v>
      </c>
      <c r="U97" s="41">
        <f t="shared" si="7"/>
        <v>0</v>
      </c>
      <c r="V97" s="26"/>
      <c r="W97" s="45">
        <f t="shared" si="8"/>
        <v>0.35</v>
      </c>
      <c r="X97" s="43">
        <f t="shared" si="9"/>
        <v>0</v>
      </c>
      <c r="Y97" s="43">
        <f t="shared" si="11"/>
        <v>0</v>
      </c>
      <c r="Z97" s="43">
        <f t="shared" si="10"/>
        <v>0</v>
      </c>
      <c r="AA97" s="44">
        <f t="shared" si="5"/>
        <v>0</v>
      </c>
    </row>
    <row r="98" spans="1:27" ht="19.2">
      <c r="A98" s="46">
        <v>90</v>
      </c>
      <c r="B98" s="47"/>
      <c r="C98" s="48"/>
      <c r="D98" s="48" t="s">
        <v>21</v>
      </c>
      <c r="E98" s="38"/>
      <c r="F98" s="38"/>
      <c r="G98" s="38"/>
      <c r="H98" s="48"/>
      <c r="I98" s="48" t="s">
        <v>21</v>
      </c>
      <c r="J98" s="48" t="s">
        <v>27</v>
      </c>
      <c r="K98" s="49"/>
      <c r="L98" s="38" t="s">
        <v>23</v>
      </c>
      <c r="M98" s="38"/>
      <c r="N98" s="48" t="s">
        <v>28</v>
      </c>
      <c r="O98" s="38"/>
      <c r="P98" s="49"/>
      <c r="Q98" s="49"/>
      <c r="R98" s="48" t="s">
        <v>31</v>
      </c>
      <c r="S98" s="48" t="s">
        <v>26</v>
      </c>
      <c r="T98" s="40">
        <f t="shared" si="6"/>
        <v>0</v>
      </c>
      <c r="U98" s="41">
        <f t="shared" si="7"/>
        <v>0</v>
      </c>
      <c r="V98" s="26"/>
      <c r="W98" s="45">
        <f t="shared" si="8"/>
        <v>0.35</v>
      </c>
      <c r="X98" s="43">
        <f t="shared" si="9"/>
        <v>0</v>
      </c>
      <c r="Y98" s="43">
        <f t="shared" si="11"/>
        <v>0</v>
      </c>
      <c r="Z98" s="43">
        <f t="shared" si="10"/>
        <v>0</v>
      </c>
      <c r="AA98" s="44">
        <f t="shared" si="5"/>
        <v>0</v>
      </c>
    </row>
    <row r="99" spans="1:27" ht="19.2">
      <c r="A99" s="36">
        <v>91</v>
      </c>
      <c r="B99" s="37"/>
      <c r="C99" s="38"/>
      <c r="D99" s="38" t="s">
        <v>21</v>
      </c>
      <c r="E99" s="38"/>
      <c r="F99" s="38"/>
      <c r="G99" s="38"/>
      <c r="H99" s="38"/>
      <c r="I99" s="38" t="s">
        <v>21</v>
      </c>
      <c r="J99" s="38" t="s">
        <v>27</v>
      </c>
      <c r="K99" s="39"/>
      <c r="L99" s="38" t="s">
        <v>23</v>
      </c>
      <c r="M99" s="38"/>
      <c r="N99" s="38" t="s">
        <v>28</v>
      </c>
      <c r="O99" s="38"/>
      <c r="P99" s="39"/>
      <c r="Q99" s="39"/>
      <c r="R99" s="38" t="s">
        <v>31</v>
      </c>
      <c r="S99" s="38" t="s">
        <v>26</v>
      </c>
      <c r="T99" s="40">
        <f t="shared" si="6"/>
        <v>0</v>
      </c>
      <c r="U99" s="41">
        <f t="shared" si="7"/>
        <v>0</v>
      </c>
      <c r="V99" s="26"/>
      <c r="W99" s="45">
        <f t="shared" si="8"/>
        <v>0.35</v>
      </c>
      <c r="X99" s="43">
        <f t="shared" si="9"/>
        <v>0</v>
      </c>
      <c r="Y99" s="43">
        <f t="shared" si="11"/>
        <v>0</v>
      </c>
      <c r="Z99" s="43">
        <f t="shared" si="10"/>
        <v>0</v>
      </c>
      <c r="AA99" s="44">
        <f t="shared" si="5"/>
        <v>0</v>
      </c>
    </row>
    <row r="100" spans="1:27" ht="19.2">
      <c r="A100" s="36">
        <v>92</v>
      </c>
      <c r="B100" s="37"/>
      <c r="C100" s="38"/>
      <c r="D100" s="38" t="s">
        <v>21</v>
      </c>
      <c r="E100" s="38"/>
      <c r="F100" s="38"/>
      <c r="G100" s="38"/>
      <c r="H100" s="38"/>
      <c r="I100" s="38" t="s">
        <v>21</v>
      </c>
      <c r="J100" s="38" t="s">
        <v>27</v>
      </c>
      <c r="K100" s="39"/>
      <c r="L100" s="38" t="s">
        <v>23</v>
      </c>
      <c r="M100" s="38"/>
      <c r="N100" s="38" t="s">
        <v>28</v>
      </c>
      <c r="O100" s="38"/>
      <c r="P100" s="39"/>
      <c r="Q100" s="39"/>
      <c r="R100" s="38" t="s">
        <v>31</v>
      </c>
      <c r="S100" s="38" t="s">
        <v>26</v>
      </c>
      <c r="T100" s="40">
        <f t="shared" si="6"/>
        <v>0</v>
      </c>
      <c r="U100" s="41">
        <f t="shared" si="7"/>
        <v>0</v>
      </c>
      <c r="V100" s="26"/>
      <c r="W100" s="45">
        <f t="shared" si="8"/>
        <v>0.35</v>
      </c>
      <c r="X100" s="43">
        <f t="shared" si="9"/>
        <v>0</v>
      </c>
      <c r="Y100" s="43">
        <f t="shared" si="11"/>
        <v>0</v>
      </c>
      <c r="Z100" s="43">
        <f t="shared" si="10"/>
        <v>0</v>
      </c>
      <c r="AA100" s="44">
        <f t="shared" si="5"/>
        <v>0</v>
      </c>
    </row>
    <row r="101" spans="1:27" ht="19.2">
      <c r="A101" s="36">
        <v>93</v>
      </c>
      <c r="B101" s="37"/>
      <c r="C101" s="38"/>
      <c r="D101" s="38" t="s">
        <v>21</v>
      </c>
      <c r="E101" s="38"/>
      <c r="F101" s="38"/>
      <c r="G101" s="38"/>
      <c r="H101" s="38"/>
      <c r="I101" s="38" t="s">
        <v>21</v>
      </c>
      <c r="J101" s="38" t="s">
        <v>27</v>
      </c>
      <c r="K101" s="39"/>
      <c r="L101" s="38" t="s">
        <v>23</v>
      </c>
      <c r="M101" s="38"/>
      <c r="N101" s="38" t="s">
        <v>28</v>
      </c>
      <c r="O101" s="38"/>
      <c r="P101" s="39"/>
      <c r="Q101" s="39"/>
      <c r="R101" s="38" t="s">
        <v>31</v>
      </c>
      <c r="S101" s="38" t="s">
        <v>26</v>
      </c>
      <c r="T101" s="40">
        <f t="shared" si="6"/>
        <v>0</v>
      </c>
      <c r="U101" s="41">
        <f t="shared" si="7"/>
        <v>0</v>
      </c>
      <c r="V101" s="26"/>
      <c r="W101" s="45">
        <f t="shared" si="8"/>
        <v>0.35</v>
      </c>
      <c r="X101" s="43">
        <f t="shared" si="9"/>
        <v>0</v>
      </c>
      <c r="Y101" s="43">
        <f t="shared" si="11"/>
        <v>0</v>
      </c>
      <c r="Z101" s="43">
        <f t="shared" si="10"/>
        <v>0</v>
      </c>
      <c r="AA101" s="44">
        <f t="shared" si="5"/>
        <v>0</v>
      </c>
    </row>
    <row r="102" spans="1:27" ht="19.2">
      <c r="A102" s="36">
        <v>94</v>
      </c>
      <c r="B102" s="37"/>
      <c r="C102" s="38"/>
      <c r="D102" s="38" t="s">
        <v>21</v>
      </c>
      <c r="E102" s="38"/>
      <c r="F102" s="38"/>
      <c r="G102" s="38"/>
      <c r="H102" s="38"/>
      <c r="I102" s="38" t="s">
        <v>21</v>
      </c>
      <c r="J102" s="38" t="s">
        <v>27</v>
      </c>
      <c r="K102" s="39"/>
      <c r="L102" s="38" t="s">
        <v>23</v>
      </c>
      <c r="M102" s="38"/>
      <c r="N102" s="38" t="s">
        <v>28</v>
      </c>
      <c r="O102" s="38"/>
      <c r="P102" s="39"/>
      <c r="Q102" s="39"/>
      <c r="R102" s="38" t="s">
        <v>31</v>
      </c>
      <c r="S102" s="38" t="s">
        <v>26</v>
      </c>
      <c r="T102" s="40">
        <f t="shared" si="6"/>
        <v>0</v>
      </c>
      <c r="U102" s="41">
        <f t="shared" si="7"/>
        <v>0</v>
      </c>
      <c r="V102" s="26"/>
      <c r="W102" s="45">
        <f t="shared" si="8"/>
        <v>0.35</v>
      </c>
      <c r="X102" s="43">
        <f t="shared" si="9"/>
        <v>0</v>
      </c>
      <c r="Y102" s="43">
        <f t="shared" si="11"/>
        <v>0</v>
      </c>
      <c r="Z102" s="43">
        <f t="shared" si="10"/>
        <v>0</v>
      </c>
      <c r="AA102" s="44">
        <f t="shared" si="5"/>
        <v>0</v>
      </c>
    </row>
    <row r="103" spans="1:27" ht="19.2">
      <c r="A103" s="46">
        <v>95</v>
      </c>
      <c r="B103" s="47"/>
      <c r="C103" s="48"/>
      <c r="D103" s="38" t="s">
        <v>21</v>
      </c>
      <c r="E103" s="38"/>
      <c r="F103" s="38"/>
      <c r="G103" s="38"/>
      <c r="H103" s="48"/>
      <c r="I103" s="38" t="s">
        <v>21</v>
      </c>
      <c r="J103" s="38" t="s">
        <v>27</v>
      </c>
      <c r="K103" s="49"/>
      <c r="L103" s="38" t="s">
        <v>23</v>
      </c>
      <c r="M103" s="38"/>
      <c r="N103" s="48" t="s">
        <v>28</v>
      </c>
      <c r="O103" s="38"/>
      <c r="P103" s="49"/>
      <c r="Q103" s="49"/>
      <c r="R103" s="38" t="s">
        <v>31</v>
      </c>
      <c r="S103" s="48" t="s">
        <v>26</v>
      </c>
      <c r="T103" s="40">
        <f t="shared" si="6"/>
        <v>0</v>
      </c>
      <c r="U103" s="41">
        <f t="shared" si="7"/>
        <v>0</v>
      </c>
      <c r="V103" s="26"/>
      <c r="W103" s="45">
        <f t="shared" si="8"/>
        <v>0.35</v>
      </c>
      <c r="X103" s="43">
        <f t="shared" si="9"/>
        <v>0</v>
      </c>
      <c r="Y103" s="43">
        <f t="shared" si="11"/>
        <v>0</v>
      </c>
      <c r="Z103" s="43">
        <f t="shared" si="10"/>
        <v>0</v>
      </c>
      <c r="AA103" s="44">
        <f t="shared" si="5"/>
        <v>0</v>
      </c>
    </row>
    <row r="104" spans="1:27" ht="19.2">
      <c r="A104" s="36">
        <v>96</v>
      </c>
      <c r="B104" s="37"/>
      <c r="C104" s="38"/>
      <c r="D104" s="38" t="s">
        <v>21</v>
      </c>
      <c r="E104" s="38"/>
      <c r="F104" s="38"/>
      <c r="G104" s="38"/>
      <c r="H104" s="38"/>
      <c r="I104" s="38" t="s">
        <v>21</v>
      </c>
      <c r="J104" s="38" t="s">
        <v>27</v>
      </c>
      <c r="K104" s="39"/>
      <c r="L104" s="38" t="s">
        <v>23</v>
      </c>
      <c r="M104" s="38"/>
      <c r="N104" s="38" t="s">
        <v>28</v>
      </c>
      <c r="O104" s="38"/>
      <c r="P104" s="39"/>
      <c r="Q104" s="39"/>
      <c r="R104" s="38" t="s">
        <v>31</v>
      </c>
      <c r="S104" s="38" t="s">
        <v>26</v>
      </c>
      <c r="T104" s="40">
        <f t="shared" si="6"/>
        <v>0</v>
      </c>
      <c r="U104" s="41">
        <f t="shared" si="7"/>
        <v>0</v>
      </c>
      <c r="V104" s="26"/>
      <c r="W104" s="45">
        <f t="shared" si="8"/>
        <v>0.35</v>
      </c>
      <c r="X104" s="43">
        <f t="shared" si="9"/>
        <v>0</v>
      </c>
      <c r="Y104" s="43">
        <f t="shared" si="11"/>
        <v>0</v>
      </c>
      <c r="Z104" s="43">
        <f t="shared" si="10"/>
        <v>0</v>
      </c>
      <c r="AA104" s="44">
        <f t="shared" si="5"/>
        <v>0</v>
      </c>
    </row>
    <row r="105" spans="1:27" ht="19.2">
      <c r="A105" s="36">
        <v>97</v>
      </c>
      <c r="B105" s="37"/>
      <c r="C105" s="38"/>
      <c r="D105" s="38" t="s">
        <v>21</v>
      </c>
      <c r="E105" s="38"/>
      <c r="F105" s="38"/>
      <c r="G105" s="38"/>
      <c r="H105" s="38"/>
      <c r="I105" s="38" t="s">
        <v>21</v>
      </c>
      <c r="J105" s="38" t="s">
        <v>27</v>
      </c>
      <c r="K105" s="39"/>
      <c r="L105" s="38" t="s">
        <v>23</v>
      </c>
      <c r="M105" s="38"/>
      <c r="N105" s="38" t="s">
        <v>28</v>
      </c>
      <c r="O105" s="38"/>
      <c r="P105" s="39"/>
      <c r="Q105" s="39"/>
      <c r="R105" s="38" t="s">
        <v>31</v>
      </c>
      <c r="S105" s="38" t="s">
        <v>26</v>
      </c>
      <c r="T105" s="40">
        <f t="shared" si="6"/>
        <v>0</v>
      </c>
      <c r="U105" s="41">
        <f t="shared" si="7"/>
        <v>0</v>
      </c>
      <c r="V105" s="26"/>
      <c r="W105" s="45">
        <f t="shared" si="8"/>
        <v>0.35</v>
      </c>
      <c r="X105" s="43">
        <f t="shared" si="9"/>
        <v>0</v>
      </c>
      <c r="Y105" s="43">
        <f t="shared" si="11"/>
        <v>0</v>
      </c>
      <c r="Z105" s="43">
        <f t="shared" si="10"/>
        <v>0</v>
      </c>
      <c r="AA105" s="44">
        <f t="shared" si="5"/>
        <v>0</v>
      </c>
    </row>
    <row r="106" spans="1:27" ht="19.2">
      <c r="A106" s="36">
        <v>98</v>
      </c>
      <c r="B106" s="37"/>
      <c r="C106" s="38"/>
      <c r="D106" s="38" t="s">
        <v>21</v>
      </c>
      <c r="E106" s="38"/>
      <c r="F106" s="38"/>
      <c r="G106" s="38"/>
      <c r="H106" s="38"/>
      <c r="I106" s="38" t="s">
        <v>21</v>
      </c>
      <c r="J106" s="38" t="s">
        <v>27</v>
      </c>
      <c r="K106" s="39"/>
      <c r="L106" s="38" t="s">
        <v>23</v>
      </c>
      <c r="M106" s="38"/>
      <c r="N106" s="38" t="s">
        <v>28</v>
      </c>
      <c r="O106" s="38"/>
      <c r="P106" s="39"/>
      <c r="Q106" s="39"/>
      <c r="R106" s="38" t="s">
        <v>31</v>
      </c>
      <c r="S106" s="38" t="s">
        <v>26</v>
      </c>
      <c r="T106" s="40">
        <f t="shared" si="6"/>
        <v>0</v>
      </c>
      <c r="U106" s="41">
        <f t="shared" si="7"/>
        <v>0</v>
      </c>
      <c r="V106" s="26"/>
      <c r="W106" s="45">
        <f t="shared" si="8"/>
        <v>0.35</v>
      </c>
      <c r="X106" s="43">
        <f t="shared" si="9"/>
        <v>0</v>
      </c>
      <c r="Y106" s="43">
        <f t="shared" si="11"/>
        <v>0</v>
      </c>
      <c r="Z106" s="43">
        <f t="shared" si="10"/>
        <v>0</v>
      </c>
      <c r="AA106" s="44">
        <f t="shared" si="5"/>
        <v>0</v>
      </c>
    </row>
    <row r="107" spans="1:27" ht="19.2">
      <c r="A107" s="36">
        <v>99</v>
      </c>
      <c r="B107" s="37"/>
      <c r="C107" s="38"/>
      <c r="D107" s="38" t="s">
        <v>21</v>
      </c>
      <c r="E107" s="38"/>
      <c r="F107" s="38"/>
      <c r="G107" s="38"/>
      <c r="H107" s="38"/>
      <c r="I107" s="38" t="s">
        <v>21</v>
      </c>
      <c r="J107" s="38" t="s">
        <v>27</v>
      </c>
      <c r="K107" s="39"/>
      <c r="L107" s="38" t="s">
        <v>23</v>
      </c>
      <c r="M107" s="38"/>
      <c r="N107" s="38" t="s">
        <v>28</v>
      </c>
      <c r="O107" s="38"/>
      <c r="P107" s="39"/>
      <c r="Q107" s="39"/>
      <c r="R107" s="38" t="s">
        <v>31</v>
      </c>
      <c r="S107" s="38" t="s">
        <v>26</v>
      </c>
      <c r="T107" s="40">
        <f t="shared" si="6"/>
        <v>0</v>
      </c>
      <c r="U107" s="41">
        <f t="shared" si="7"/>
        <v>0</v>
      </c>
      <c r="V107" s="26"/>
      <c r="W107" s="45">
        <f t="shared" si="8"/>
        <v>0.35</v>
      </c>
      <c r="X107" s="43">
        <f t="shared" si="9"/>
        <v>0</v>
      </c>
      <c r="Y107" s="43">
        <f t="shared" si="11"/>
        <v>0</v>
      </c>
      <c r="Z107" s="43">
        <f t="shared" si="10"/>
        <v>0</v>
      </c>
      <c r="AA107" s="44">
        <f t="shared" si="5"/>
        <v>0</v>
      </c>
    </row>
    <row r="108" spans="1:27" ht="19.2">
      <c r="A108" s="36">
        <v>100</v>
      </c>
      <c r="B108" s="37"/>
      <c r="C108" s="38"/>
      <c r="D108" s="38" t="s">
        <v>21</v>
      </c>
      <c r="E108" s="38"/>
      <c r="F108" s="38"/>
      <c r="G108" s="38"/>
      <c r="H108" s="38"/>
      <c r="I108" s="38" t="s">
        <v>21</v>
      </c>
      <c r="J108" s="38" t="s">
        <v>27</v>
      </c>
      <c r="K108" s="39"/>
      <c r="L108" s="38" t="s">
        <v>23</v>
      </c>
      <c r="M108" s="38"/>
      <c r="N108" s="38" t="s">
        <v>28</v>
      </c>
      <c r="O108" s="38"/>
      <c r="P108" s="39"/>
      <c r="Q108" s="39"/>
      <c r="R108" s="38" t="s">
        <v>31</v>
      </c>
      <c r="S108" s="38" t="s">
        <v>26</v>
      </c>
      <c r="T108" s="40">
        <f t="shared" si="6"/>
        <v>0</v>
      </c>
      <c r="U108" s="41">
        <f t="shared" si="7"/>
        <v>0</v>
      </c>
      <c r="V108" s="26"/>
      <c r="W108" s="45">
        <f t="shared" si="8"/>
        <v>0.35</v>
      </c>
      <c r="X108" s="43">
        <f t="shared" si="9"/>
        <v>0</v>
      </c>
      <c r="Y108" s="43">
        <f t="shared" si="11"/>
        <v>0</v>
      </c>
      <c r="Z108" s="43">
        <f t="shared" si="10"/>
        <v>0</v>
      </c>
      <c r="AA108" s="44">
        <f t="shared" si="5"/>
        <v>0</v>
      </c>
    </row>
    <row r="109" spans="1:27" ht="19.2">
      <c r="A109" s="36">
        <v>101</v>
      </c>
      <c r="B109" s="37"/>
      <c r="C109" s="38"/>
      <c r="D109" s="38" t="s">
        <v>21</v>
      </c>
      <c r="E109" s="38"/>
      <c r="F109" s="38"/>
      <c r="G109" s="38"/>
      <c r="H109" s="38"/>
      <c r="I109" s="38" t="s">
        <v>21</v>
      </c>
      <c r="J109" s="38" t="s">
        <v>27</v>
      </c>
      <c r="K109" s="39"/>
      <c r="L109" s="38" t="s">
        <v>23</v>
      </c>
      <c r="M109" s="38"/>
      <c r="N109" s="38" t="s">
        <v>28</v>
      </c>
      <c r="O109" s="38"/>
      <c r="P109" s="39"/>
      <c r="Q109" s="39"/>
      <c r="R109" s="38" t="s">
        <v>31</v>
      </c>
      <c r="S109" s="38" t="s">
        <v>26</v>
      </c>
      <c r="T109" s="40">
        <f t="shared" si="6"/>
        <v>0</v>
      </c>
      <c r="U109" s="41">
        <f t="shared" si="7"/>
        <v>0</v>
      </c>
      <c r="V109" s="26"/>
      <c r="W109" s="45">
        <f t="shared" si="8"/>
        <v>0.35</v>
      </c>
      <c r="X109" s="43">
        <f t="shared" si="9"/>
        <v>0</v>
      </c>
      <c r="Y109" s="43">
        <f t="shared" si="11"/>
        <v>0</v>
      </c>
      <c r="Z109" s="43">
        <f t="shared" si="10"/>
        <v>0</v>
      </c>
      <c r="AA109" s="44">
        <f t="shared" si="5"/>
        <v>0</v>
      </c>
    </row>
    <row r="110" spans="1:27" ht="19.2">
      <c r="A110" s="46">
        <v>102</v>
      </c>
      <c r="B110" s="47"/>
      <c r="C110" s="48"/>
      <c r="D110" s="48" t="s">
        <v>21</v>
      </c>
      <c r="E110" s="38"/>
      <c r="F110" s="38"/>
      <c r="G110" s="38"/>
      <c r="H110" s="48"/>
      <c r="I110" s="48" t="s">
        <v>21</v>
      </c>
      <c r="J110" s="48" t="s">
        <v>27</v>
      </c>
      <c r="K110" s="49"/>
      <c r="L110" s="38" t="s">
        <v>23</v>
      </c>
      <c r="M110" s="38"/>
      <c r="N110" s="48" t="s">
        <v>28</v>
      </c>
      <c r="O110" s="38"/>
      <c r="P110" s="49"/>
      <c r="Q110" s="49"/>
      <c r="R110" s="48" t="s">
        <v>31</v>
      </c>
      <c r="S110" s="48" t="s">
        <v>26</v>
      </c>
      <c r="T110" s="40">
        <f t="shared" si="6"/>
        <v>0</v>
      </c>
      <c r="U110" s="41">
        <f t="shared" si="7"/>
        <v>0</v>
      </c>
      <c r="V110" s="26"/>
      <c r="W110" s="45">
        <f t="shared" si="8"/>
        <v>0.35</v>
      </c>
      <c r="X110" s="43">
        <f t="shared" si="9"/>
        <v>0</v>
      </c>
      <c r="Y110" s="43">
        <f t="shared" si="11"/>
        <v>0</v>
      </c>
      <c r="Z110" s="43">
        <f t="shared" si="10"/>
        <v>0</v>
      </c>
      <c r="AA110" s="44">
        <f t="shared" si="5"/>
        <v>0</v>
      </c>
    </row>
    <row r="111" spans="1:27" ht="19.2">
      <c r="A111" s="36">
        <v>103</v>
      </c>
      <c r="B111" s="37"/>
      <c r="C111" s="38"/>
      <c r="D111" s="38" t="s">
        <v>21</v>
      </c>
      <c r="E111" s="38"/>
      <c r="F111" s="38"/>
      <c r="G111" s="38"/>
      <c r="H111" s="38"/>
      <c r="I111" s="38" t="s">
        <v>21</v>
      </c>
      <c r="J111" s="38" t="s">
        <v>27</v>
      </c>
      <c r="K111" s="39"/>
      <c r="L111" s="38" t="s">
        <v>23</v>
      </c>
      <c r="M111" s="38"/>
      <c r="N111" s="38" t="s">
        <v>28</v>
      </c>
      <c r="O111" s="38"/>
      <c r="P111" s="39"/>
      <c r="Q111" s="39"/>
      <c r="R111" s="38" t="s">
        <v>31</v>
      </c>
      <c r="S111" s="38" t="s">
        <v>26</v>
      </c>
      <c r="T111" s="40">
        <f t="shared" si="6"/>
        <v>0</v>
      </c>
      <c r="U111" s="41">
        <f t="shared" si="7"/>
        <v>0</v>
      </c>
      <c r="V111" s="26"/>
      <c r="W111" s="45">
        <f t="shared" si="8"/>
        <v>0.35</v>
      </c>
      <c r="X111" s="43">
        <f t="shared" si="9"/>
        <v>0</v>
      </c>
      <c r="Y111" s="43">
        <f t="shared" si="11"/>
        <v>0</v>
      </c>
      <c r="Z111" s="43">
        <f t="shared" si="10"/>
        <v>0</v>
      </c>
      <c r="AA111" s="44">
        <f t="shared" si="5"/>
        <v>0</v>
      </c>
    </row>
    <row r="112" spans="1:27" ht="19.2">
      <c r="A112" s="36">
        <v>104</v>
      </c>
      <c r="B112" s="37"/>
      <c r="C112" s="38"/>
      <c r="D112" s="38" t="s">
        <v>21</v>
      </c>
      <c r="E112" s="38"/>
      <c r="F112" s="38"/>
      <c r="G112" s="38"/>
      <c r="H112" s="38"/>
      <c r="I112" s="38" t="s">
        <v>21</v>
      </c>
      <c r="J112" s="38" t="s">
        <v>27</v>
      </c>
      <c r="K112" s="39"/>
      <c r="L112" s="38" t="s">
        <v>23</v>
      </c>
      <c r="M112" s="38"/>
      <c r="N112" s="38" t="s">
        <v>28</v>
      </c>
      <c r="O112" s="38"/>
      <c r="P112" s="39"/>
      <c r="Q112" s="39"/>
      <c r="R112" s="38" t="s">
        <v>31</v>
      </c>
      <c r="S112" s="38" t="s">
        <v>26</v>
      </c>
      <c r="T112" s="40">
        <f t="shared" si="6"/>
        <v>0</v>
      </c>
      <c r="U112" s="41">
        <f t="shared" si="7"/>
        <v>0</v>
      </c>
      <c r="V112" s="26"/>
      <c r="W112" s="45">
        <f t="shared" si="8"/>
        <v>0.35</v>
      </c>
      <c r="X112" s="43">
        <f t="shared" si="9"/>
        <v>0</v>
      </c>
      <c r="Y112" s="43">
        <f t="shared" si="11"/>
        <v>0</v>
      </c>
      <c r="Z112" s="43">
        <f t="shared" si="10"/>
        <v>0</v>
      </c>
      <c r="AA112" s="44">
        <f t="shared" si="5"/>
        <v>0</v>
      </c>
    </row>
    <row r="113" spans="1:27" ht="19.2">
      <c r="A113" s="36">
        <v>105</v>
      </c>
      <c r="B113" s="37"/>
      <c r="C113" s="38"/>
      <c r="D113" s="38" t="s">
        <v>21</v>
      </c>
      <c r="E113" s="38"/>
      <c r="F113" s="38"/>
      <c r="G113" s="38"/>
      <c r="H113" s="38"/>
      <c r="I113" s="38" t="s">
        <v>21</v>
      </c>
      <c r="J113" s="38" t="s">
        <v>27</v>
      </c>
      <c r="K113" s="39"/>
      <c r="L113" s="38" t="s">
        <v>23</v>
      </c>
      <c r="M113" s="38"/>
      <c r="N113" s="38" t="s">
        <v>28</v>
      </c>
      <c r="O113" s="38"/>
      <c r="P113" s="39"/>
      <c r="Q113" s="39"/>
      <c r="R113" s="38" t="s">
        <v>31</v>
      </c>
      <c r="S113" s="38" t="s">
        <v>26</v>
      </c>
      <c r="T113" s="40">
        <f t="shared" si="6"/>
        <v>0</v>
      </c>
      <c r="U113" s="41">
        <f t="shared" si="7"/>
        <v>0</v>
      </c>
      <c r="V113" s="26"/>
      <c r="W113" s="45">
        <f t="shared" si="8"/>
        <v>0.35</v>
      </c>
      <c r="X113" s="43">
        <f t="shared" si="9"/>
        <v>0</v>
      </c>
      <c r="Y113" s="43">
        <f t="shared" si="11"/>
        <v>0</v>
      </c>
      <c r="Z113" s="43">
        <f t="shared" si="10"/>
        <v>0</v>
      </c>
      <c r="AA113" s="44">
        <f t="shared" si="5"/>
        <v>0</v>
      </c>
    </row>
    <row r="114" spans="1:27" ht="19.2">
      <c r="A114" s="36">
        <v>106</v>
      </c>
      <c r="B114" s="37"/>
      <c r="C114" s="38"/>
      <c r="D114" s="38" t="s">
        <v>21</v>
      </c>
      <c r="E114" s="38"/>
      <c r="F114" s="38"/>
      <c r="G114" s="38"/>
      <c r="H114" s="38"/>
      <c r="I114" s="38" t="s">
        <v>21</v>
      </c>
      <c r="J114" s="38" t="s">
        <v>27</v>
      </c>
      <c r="K114" s="39"/>
      <c r="L114" s="38" t="s">
        <v>23</v>
      </c>
      <c r="M114" s="38"/>
      <c r="N114" s="38" t="s">
        <v>28</v>
      </c>
      <c r="O114" s="38"/>
      <c r="P114" s="39"/>
      <c r="Q114" s="39"/>
      <c r="R114" s="38" t="s">
        <v>31</v>
      </c>
      <c r="S114" s="38" t="s">
        <v>26</v>
      </c>
      <c r="T114" s="40">
        <f t="shared" si="6"/>
        <v>0</v>
      </c>
      <c r="U114" s="41">
        <f t="shared" si="7"/>
        <v>0</v>
      </c>
      <c r="V114" s="26"/>
      <c r="W114" s="45">
        <f t="shared" si="8"/>
        <v>0.35</v>
      </c>
      <c r="X114" s="43">
        <f t="shared" si="9"/>
        <v>0</v>
      </c>
      <c r="Y114" s="43">
        <f t="shared" si="11"/>
        <v>0</v>
      </c>
      <c r="Z114" s="43">
        <f t="shared" si="10"/>
        <v>0</v>
      </c>
      <c r="AA114" s="44">
        <f t="shared" si="5"/>
        <v>0</v>
      </c>
    </row>
    <row r="115" spans="1:27" ht="19.2">
      <c r="A115" s="46">
        <v>107</v>
      </c>
      <c r="B115" s="47"/>
      <c r="C115" s="48"/>
      <c r="D115" s="38" t="s">
        <v>21</v>
      </c>
      <c r="E115" s="38"/>
      <c r="F115" s="38"/>
      <c r="G115" s="38"/>
      <c r="H115" s="48"/>
      <c r="I115" s="38" t="s">
        <v>21</v>
      </c>
      <c r="J115" s="38" t="s">
        <v>27</v>
      </c>
      <c r="K115" s="49"/>
      <c r="L115" s="38" t="s">
        <v>23</v>
      </c>
      <c r="M115" s="38"/>
      <c r="N115" s="48" t="s">
        <v>28</v>
      </c>
      <c r="O115" s="38"/>
      <c r="P115" s="49"/>
      <c r="Q115" s="49"/>
      <c r="R115" s="38" t="s">
        <v>31</v>
      </c>
      <c r="S115" s="48" t="s">
        <v>26</v>
      </c>
      <c r="T115" s="40">
        <f t="shared" si="6"/>
        <v>0</v>
      </c>
      <c r="U115" s="41">
        <f t="shared" si="7"/>
        <v>0</v>
      </c>
      <c r="V115" s="26"/>
      <c r="W115" s="45">
        <f t="shared" si="8"/>
        <v>0.35</v>
      </c>
      <c r="X115" s="43">
        <f t="shared" si="9"/>
        <v>0</v>
      </c>
      <c r="Y115" s="43">
        <f t="shared" si="11"/>
        <v>0</v>
      </c>
      <c r="Z115" s="43">
        <f t="shared" si="10"/>
        <v>0</v>
      </c>
      <c r="AA115" s="44">
        <f t="shared" si="5"/>
        <v>0</v>
      </c>
    </row>
    <row r="116" spans="1:27" ht="19.2">
      <c r="A116" s="46">
        <v>108</v>
      </c>
      <c r="B116" s="47"/>
      <c r="C116" s="48"/>
      <c r="D116" s="48" t="s">
        <v>21</v>
      </c>
      <c r="E116" s="38"/>
      <c r="F116" s="38"/>
      <c r="G116" s="38"/>
      <c r="H116" s="48"/>
      <c r="I116" s="48" t="s">
        <v>21</v>
      </c>
      <c r="J116" s="48" t="s">
        <v>27</v>
      </c>
      <c r="K116" s="49"/>
      <c r="L116" s="38" t="s">
        <v>23</v>
      </c>
      <c r="M116" s="38"/>
      <c r="N116" s="48" t="s">
        <v>28</v>
      </c>
      <c r="O116" s="38"/>
      <c r="P116" s="49"/>
      <c r="Q116" s="49"/>
      <c r="R116" s="48" t="s">
        <v>31</v>
      </c>
      <c r="S116" s="48" t="s">
        <v>26</v>
      </c>
      <c r="T116" s="40">
        <f t="shared" si="6"/>
        <v>0</v>
      </c>
      <c r="U116" s="41">
        <f t="shared" si="7"/>
        <v>0</v>
      </c>
      <c r="V116" s="26"/>
      <c r="W116" s="45">
        <f t="shared" si="8"/>
        <v>0.35</v>
      </c>
      <c r="X116" s="43">
        <f t="shared" si="9"/>
        <v>0</v>
      </c>
      <c r="Y116" s="43">
        <f t="shared" si="11"/>
        <v>0</v>
      </c>
      <c r="Z116" s="43">
        <f t="shared" si="10"/>
        <v>0</v>
      </c>
      <c r="AA116" s="44">
        <f t="shared" si="5"/>
        <v>0</v>
      </c>
    </row>
    <row r="117" spans="1:27" ht="19.2">
      <c r="A117" s="36">
        <v>109</v>
      </c>
      <c r="B117" s="37"/>
      <c r="C117" s="38"/>
      <c r="D117" s="38" t="s">
        <v>21</v>
      </c>
      <c r="E117" s="38"/>
      <c r="F117" s="38"/>
      <c r="G117" s="38"/>
      <c r="H117" s="38"/>
      <c r="I117" s="38" t="s">
        <v>21</v>
      </c>
      <c r="J117" s="38" t="s">
        <v>27</v>
      </c>
      <c r="K117" s="39"/>
      <c r="L117" s="38" t="s">
        <v>23</v>
      </c>
      <c r="M117" s="38"/>
      <c r="N117" s="38" t="s">
        <v>28</v>
      </c>
      <c r="O117" s="38"/>
      <c r="P117" s="39"/>
      <c r="Q117" s="39"/>
      <c r="R117" s="38" t="s">
        <v>31</v>
      </c>
      <c r="S117" s="38" t="s">
        <v>26</v>
      </c>
      <c r="T117" s="40">
        <f t="shared" si="6"/>
        <v>0</v>
      </c>
      <c r="U117" s="41">
        <f t="shared" si="7"/>
        <v>0</v>
      </c>
      <c r="V117" s="26"/>
      <c r="W117" s="45">
        <f t="shared" si="8"/>
        <v>0.35</v>
      </c>
      <c r="X117" s="43">
        <f t="shared" si="9"/>
        <v>0</v>
      </c>
      <c r="Y117" s="43">
        <f t="shared" si="11"/>
        <v>0</v>
      </c>
      <c r="Z117" s="43">
        <f t="shared" si="10"/>
        <v>0</v>
      </c>
      <c r="AA117" s="44">
        <f t="shared" si="5"/>
        <v>0</v>
      </c>
    </row>
    <row r="118" spans="1:27" ht="19.2">
      <c r="A118" s="36">
        <v>110</v>
      </c>
      <c r="B118" s="37"/>
      <c r="C118" s="38"/>
      <c r="D118" s="38" t="s">
        <v>21</v>
      </c>
      <c r="E118" s="38"/>
      <c r="F118" s="38"/>
      <c r="G118" s="38"/>
      <c r="H118" s="38"/>
      <c r="I118" s="38" t="s">
        <v>21</v>
      </c>
      <c r="J118" s="38" t="s">
        <v>27</v>
      </c>
      <c r="K118" s="39"/>
      <c r="L118" s="38" t="s">
        <v>23</v>
      </c>
      <c r="M118" s="38"/>
      <c r="N118" s="38" t="s">
        <v>28</v>
      </c>
      <c r="O118" s="38"/>
      <c r="P118" s="39"/>
      <c r="Q118" s="39"/>
      <c r="R118" s="38" t="s">
        <v>31</v>
      </c>
      <c r="S118" s="38" t="s">
        <v>26</v>
      </c>
      <c r="T118" s="40">
        <f t="shared" si="6"/>
        <v>0</v>
      </c>
      <c r="U118" s="41">
        <f t="shared" si="7"/>
        <v>0</v>
      </c>
      <c r="V118" s="26"/>
      <c r="W118" s="45">
        <f t="shared" si="8"/>
        <v>0.35</v>
      </c>
      <c r="X118" s="43">
        <f t="shared" si="9"/>
        <v>0</v>
      </c>
      <c r="Y118" s="43">
        <f t="shared" si="11"/>
        <v>0</v>
      </c>
      <c r="Z118" s="43">
        <f t="shared" si="10"/>
        <v>0</v>
      </c>
      <c r="AA118" s="44">
        <f t="shared" si="5"/>
        <v>0</v>
      </c>
    </row>
    <row r="119" spans="1:27" ht="19.2">
      <c r="A119" s="36">
        <v>111</v>
      </c>
      <c r="B119" s="37"/>
      <c r="C119" s="38"/>
      <c r="D119" s="38" t="s">
        <v>21</v>
      </c>
      <c r="E119" s="38"/>
      <c r="F119" s="38"/>
      <c r="G119" s="38"/>
      <c r="H119" s="38"/>
      <c r="I119" s="38" t="s">
        <v>21</v>
      </c>
      <c r="J119" s="38" t="s">
        <v>27</v>
      </c>
      <c r="K119" s="39"/>
      <c r="L119" s="38" t="s">
        <v>23</v>
      </c>
      <c r="M119" s="38"/>
      <c r="N119" s="38" t="s">
        <v>28</v>
      </c>
      <c r="O119" s="38"/>
      <c r="P119" s="39"/>
      <c r="Q119" s="39"/>
      <c r="R119" s="38" t="s">
        <v>31</v>
      </c>
      <c r="S119" s="38" t="s">
        <v>26</v>
      </c>
      <c r="T119" s="40">
        <f t="shared" si="6"/>
        <v>0</v>
      </c>
      <c r="U119" s="41">
        <f t="shared" si="7"/>
        <v>0</v>
      </c>
      <c r="V119" s="26"/>
      <c r="W119" s="45">
        <f t="shared" si="8"/>
        <v>0.35</v>
      </c>
      <c r="X119" s="43">
        <f t="shared" si="9"/>
        <v>0</v>
      </c>
      <c r="Y119" s="43">
        <f t="shared" si="11"/>
        <v>0</v>
      </c>
      <c r="Z119" s="43">
        <f t="shared" si="10"/>
        <v>0</v>
      </c>
      <c r="AA119" s="44">
        <f t="shared" si="5"/>
        <v>0</v>
      </c>
    </row>
    <row r="120" spans="1:27" ht="19.2">
      <c r="A120" s="36">
        <v>112</v>
      </c>
      <c r="B120" s="37"/>
      <c r="C120" s="38"/>
      <c r="D120" s="38" t="s">
        <v>21</v>
      </c>
      <c r="E120" s="38"/>
      <c r="F120" s="38"/>
      <c r="G120" s="38"/>
      <c r="H120" s="38"/>
      <c r="I120" s="38" t="s">
        <v>21</v>
      </c>
      <c r="J120" s="38" t="s">
        <v>27</v>
      </c>
      <c r="K120" s="39"/>
      <c r="L120" s="38" t="s">
        <v>23</v>
      </c>
      <c r="M120" s="38"/>
      <c r="N120" s="38" t="s">
        <v>28</v>
      </c>
      <c r="O120" s="38"/>
      <c r="P120" s="39"/>
      <c r="Q120" s="39"/>
      <c r="R120" s="38" t="s">
        <v>31</v>
      </c>
      <c r="S120" s="38" t="s">
        <v>26</v>
      </c>
      <c r="T120" s="40">
        <f t="shared" si="6"/>
        <v>0</v>
      </c>
      <c r="U120" s="41">
        <f t="shared" si="7"/>
        <v>0</v>
      </c>
      <c r="V120" s="26"/>
      <c r="W120" s="45">
        <f t="shared" si="8"/>
        <v>0.35</v>
      </c>
      <c r="X120" s="43">
        <f t="shared" si="9"/>
        <v>0</v>
      </c>
      <c r="Y120" s="43">
        <f t="shared" si="11"/>
        <v>0</v>
      </c>
      <c r="Z120" s="43">
        <f t="shared" si="10"/>
        <v>0</v>
      </c>
      <c r="AA120" s="44">
        <f t="shared" si="5"/>
        <v>0</v>
      </c>
    </row>
    <row r="121" spans="1:27" ht="19.2">
      <c r="A121" s="36">
        <v>113</v>
      </c>
      <c r="B121" s="37"/>
      <c r="C121" s="38"/>
      <c r="D121" s="38" t="s">
        <v>21</v>
      </c>
      <c r="E121" s="38"/>
      <c r="F121" s="38"/>
      <c r="G121" s="38"/>
      <c r="H121" s="38"/>
      <c r="I121" s="38" t="s">
        <v>21</v>
      </c>
      <c r="J121" s="38" t="s">
        <v>27</v>
      </c>
      <c r="K121" s="39"/>
      <c r="L121" s="38" t="s">
        <v>23</v>
      </c>
      <c r="M121" s="38"/>
      <c r="N121" s="38" t="s">
        <v>28</v>
      </c>
      <c r="O121" s="38"/>
      <c r="P121" s="39"/>
      <c r="Q121" s="39"/>
      <c r="R121" s="38" t="s">
        <v>31</v>
      </c>
      <c r="S121" s="38" t="s">
        <v>26</v>
      </c>
      <c r="T121" s="40">
        <f t="shared" si="6"/>
        <v>0</v>
      </c>
      <c r="U121" s="41">
        <f t="shared" si="7"/>
        <v>0</v>
      </c>
      <c r="V121" s="26"/>
      <c r="W121" s="45">
        <f t="shared" si="8"/>
        <v>0.35</v>
      </c>
      <c r="X121" s="43">
        <f t="shared" si="9"/>
        <v>0</v>
      </c>
      <c r="Y121" s="43">
        <f t="shared" si="11"/>
        <v>0</v>
      </c>
      <c r="Z121" s="43">
        <f t="shared" si="10"/>
        <v>0</v>
      </c>
      <c r="AA121" s="44">
        <f t="shared" si="5"/>
        <v>0</v>
      </c>
    </row>
    <row r="122" spans="1:27" ht="19.2">
      <c r="A122" s="46">
        <v>114</v>
      </c>
      <c r="B122" s="47"/>
      <c r="C122" s="48"/>
      <c r="D122" s="38" t="s">
        <v>21</v>
      </c>
      <c r="E122" s="38"/>
      <c r="F122" s="38"/>
      <c r="G122" s="38"/>
      <c r="H122" s="48"/>
      <c r="I122" s="38" t="s">
        <v>21</v>
      </c>
      <c r="J122" s="38" t="s">
        <v>27</v>
      </c>
      <c r="K122" s="49"/>
      <c r="L122" s="38" t="s">
        <v>23</v>
      </c>
      <c r="M122" s="38"/>
      <c r="N122" s="48" t="s">
        <v>28</v>
      </c>
      <c r="O122" s="38"/>
      <c r="P122" s="49"/>
      <c r="Q122" s="49"/>
      <c r="R122" s="38" t="s">
        <v>31</v>
      </c>
      <c r="S122" s="48" t="s">
        <v>26</v>
      </c>
      <c r="T122" s="40">
        <f t="shared" si="6"/>
        <v>0</v>
      </c>
      <c r="U122" s="41">
        <f t="shared" si="7"/>
        <v>0</v>
      </c>
      <c r="V122" s="26"/>
      <c r="W122" s="45">
        <f t="shared" si="8"/>
        <v>0.35</v>
      </c>
      <c r="X122" s="43">
        <f t="shared" si="9"/>
        <v>0</v>
      </c>
      <c r="Y122" s="43">
        <f t="shared" si="11"/>
        <v>0</v>
      </c>
      <c r="Z122" s="43">
        <f t="shared" si="10"/>
        <v>0</v>
      </c>
      <c r="AA122" s="44">
        <f t="shared" si="5"/>
        <v>0</v>
      </c>
    </row>
    <row r="123" spans="1:27" ht="19.2">
      <c r="A123" s="36">
        <v>115</v>
      </c>
      <c r="B123" s="37"/>
      <c r="C123" s="38"/>
      <c r="D123" s="38" t="s">
        <v>21</v>
      </c>
      <c r="E123" s="38"/>
      <c r="F123" s="38"/>
      <c r="G123" s="38"/>
      <c r="H123" s="38"/>
      <c r="I123" s="38" t="s">
        <v>21</v>
      </c>
      <c r="J123" s="38" t="s">
        <v>27</v>
      </c>
      <c r="K123" s="39"/>
      <c r="L123" s="38" t="s">
        <v>23</v>
      </c>
      <c r="M123" s="38"/>
      <c r="N123" s="38" t="s">
        <v>28</v>
      </c>
      <c r="O123" s="38"/>
      <c r="P123" s="39"/>
      <c r="Q123" s="39"/>
      <c r="R123" s="38" t="s">
        <v>31</v>
      </c>
      <c r="S123" s="38" t="s">
        <v>26</v>
      </c>
      <c r="T123" s="40">
        <f t="shared" si="6"/>
        <v>0</v>
      </c>
      <c r="U123" s="41">
        <f t="shared" si="7"/>
        <v>0</v>
      </c>
      <c r="V123" s="26"/>
      <c r="W123" s="45">
        <f t="shared" si="8"/>
        <v>0.35</v>
      </c>
      <c r="X123" s="43">
        <f t="shared" si="9"/>
        <v>0</v>
      </c>
      <c r="Y123" s="43">
        <f t="shared" si="11"/>
        <v>0</v>
      </c>
      <c r="Z123" s="43">
        <f t="shared" si="10"/>
        <v>0</v>
      </c>
      <c r="AA123" s="44">
        <f t="shared" si="5"/>
        <v>0</v>
      </c>
    </row>
    <row r="124" spans="1:27" ht="19.2">
      <c r="A124" s="36">
        <v>116</v>
      </c>
      <c r="B124" s="37"/>
      <c r="C124" s="38"/>
      <c r="D124" s="38" t="s">
        <v>21</v>
      </c>
      <c r="E124" s="38"/>
      <c r="F124" s="38"/>
      <c r="G124" s="38"/>
      <c r="H124" s="38"/>
      <c r="I124" s="38" t="s">
        <v>21</v>
      </c>
      <c r="J124" s="38" t="s">
        <v>27</v>
      </c>
      <c r="K124" s="39"/>
      <c r="L124" s="38" t="s">
        <v>23</v>
      </c>
      <c r="M124" s="38"/>
      <c r="N124" s="38" t="s">
        <v>28</v>
      </c>
      <c r="O124" s="38"/>
      <c r="P124" s="39"/>
      <c r="Q124" s="39"/>
      <c r="R124" s="38" t="s">
        <v>31</v>
      </c>
      <c r="S124" s="38" t="s">
        <v>26</v>
      </c>
      <c r="T124" s="40">
        <f t="shared" si="6"/>
        <v>0</v>
      </c>
      <c r="U124" s="41">
        <f t="shared" si="7"/>
        <v>0</v>
      </c>
      <c r="V124" s="26"/>
      <c r="W124" s="45">
        <f t="shared" si="8"/>
        <v>0.35</v>
      </c>
      <c r="X124" s="43">
        <f t="shared" si="9"/>
        <v>0</v>
      </c>
      <c r="Y124" s="43">
        <f t="shared" si="11"/>
        <v>0</v>
      </c>
      <c r="Z124" s="43">
        <f t="shared" si="10"/>
        <v>0</v>
      </c>
      <c r="AA124" s="44">
        <f t="shared" si="5"/>
        <v>0</v>
      </c>
    </row>
    <row r="125" spans="1:27" ht="19.2">
      <c r="A125" s="36">
        <v>117</v>
      </c>
      <c r="B125" s="37"/>
      <c r="C125" s="38"/>
      <c r="D125" s="38" t="s">
        <v>21</v>
      </c>
      <c r="E125" s="38"/>
      <c r="F125" s="38"/>
      <c r="G125" s="38"/>
      <c r="H125" s="38"/>
      <c r="I125" s="38" t="s">
        <v>21</v>
      </c>
      <c r="J125" s="38" t="s">
        <v>27</v>
      </c>
      <c r="K125" s="39"/>
      <c r="L125" s="38" t="s">
        <v>23</v>
      </c>
      <c r="M125" s="38"/>
      <c r="N125" s="38" t="s">
        <v>28</v>
      </c>
      <c r="O125" s="38"/>
      <c r="P125" s="39"/>
      <c r="Q125" s="39"/>
      <c r="R125" s="38" t="s">
        <v>31</v>
      </c>
      <c r="S125" s="38" t="s">
        <v>26</v>
      </c>
      <c r="T125" s="40">
        <f t="shared" si="6"/>
        <v>0</v>
      </c>
      <c r="U125" s="41">
        <f t="shared" si="7"/>
        <v>0</v>
      </c>
      <c r="V125" s="26"/>
      <c r="W125" s="45">
        <f t="shared" si="8"/>
        <v>0.35</v>
      </c>
      <c r="X125" s="43">
        <f t="shared" si="9"/>
        <v>0</v>
      </c>
      <c r="Y125" s="43">
        <f t="shared" si="11"/>
        <v>0</v>
      </c>
      <c r="Z125" s="43">
        <f t="shared" si="10"/>
        <v>0</v>
      </c>
      <c r="AA125" s="44">
        <f t="shared" si="5"/>
        <v>0</v>
      </c>
    </row>
    <row r="126" spans="1:27" ht="19.2">
      <c r="A126" s="36">
        <v>118</v>
      </c>
      <c r="B126" s="37"/>
      <c r="C126" s="38"/>
      <c r="D126" s="38" t="s">
        <v>21</v>
      </c>
      <c r="E126" s="38"/>
      <c r="F126" s="38"/>
      <c r="G126" s="38"/>
      <c r="H126" s="38"/>
      <c r="I126" s="38" t="s">
        <v>21</v>
      </c>
      <c r="J126" s="38" t="s">
        <v>27</v>
      </c>
      <c r="K126" s="39"/>
      <c r="L126" s="38" t="s">
        <v>23</v>
      </c>
      <c r="M126" s="38"/>
      <c r="N126" s="38" t="s">
        <v>28</v>
      </c>
      <c r="O126" s="38"/>
      <c r="P126" s="39"/>
      <c r="Q126" s="39"/>
      <c r="R126" s="38" t="s">
        <v>31</v>
      </c>
      <c r="S126" s="38" t="s">
        <v>26</v>
      </c>
      <c r="T126" s="40">
        <f t="shared" si="6"/>
        <v>0</v>
      </c>
      <c r="U126" s="41">
        <f t="shared" si="7"/>
        <v>0</v>
      </c>
      <c r="V126" s="26"/>
      <c r="W126" s="45">
        <f t="shared" si="8"/>
        <v>0.35</v>
      </c>
      <c r="X126" s="43">
        <f t="shared" si="9"/>
        <v>0</v>
      </c>
      <c r="Y126" s="43">
        <f t="shared" si="11"/>
        <v>0</v>
      </c>
      <c r="Z126" s="43">
        <f t="shared" si="10"/>
        <v>0</v>
      </c>
      <c r="AA126" s="44">
        <f t="shared" si="5"/>
        <v>0</v>
      </c>
    </row>
    <row r="127" spans="1:27" ht="19.2">
      <c r="A127" s="46">
        <v>119</v>
      </c>
      <c r="B127" s="47"/>
      <c r="C127" s="48"/>
      <c r="D127" s="48" t="s">
        <v>21</v>
      </c>
      <c r="E127" s="38"/>
      <c r="F127" s="38"/>
      <c r="G127" s="38"/>
      <c r="H127" s="48"/>
      <c r="I127" s="48" t="s">
        <v>21</v>
      </c>
      <c r="J127" s="48" t="s">
        <v>27</v>
      </c>
      <c r="K127" s="49"/>
      <c r="L127" s="38" t="s">
        <v>23</v>
      </c>
      <c r="M127" s="38"/>
      <c r="N127" s="48" t="s">
        <v>28</v>
      </c>
      <c r="O127" s="38"/>
      <c r="P127" s="49"/>
      <c r="Q127" s="49"/>
      <c r="R127" s="48" t="s">
        <v>31</v>
      </c>
      <c r="S127" s="48" t="s">
        <v>26</v>
      </c>
      <c r="T127" s="40">
        <f t="shared" si="6"/>
        <v>0</v>
      </c>
      <c r="U127" s="41">
        <f t="shared" si="7"/>
        <v>0</v>
      </c>
      <c r="V127" s="26"/>
      <c r="W127" s="45">
        <f t="shared" si="8"/>
        <v>0.35</v>
      </c>
      <c r="X127" s="43">
        <f t="shared" si="9"/>
        <v>0</v>
      </c>
      <c r="Y127" s="43">
        <f t="shared" si="11"/>
        <v>0</v>
      </c>
      <c r="Z127" s="43">
        <f t="shared" si="10"/>
        <v>0</v>
      </c>
      <c r="AA127" s="44">
        <f t="shared" si="5"/>
        <v>0</v>
      </c>
    </row>
    <row r="128" spans="1:27" ht="19.2">
      <c r="A128" s="46">
        <v>120</v>
      </c>
      <c r="B128" s="47"/>
      <c r="C128" s="48"/>
      <c r="D128" s="38" t="s">
        <v>21</v>
      </c>
      <c r="E128" s="38"/>
      <c r="F128" s="38"/>
      <c r="G128" s="38"/>
      <c r="H128" s="48"/>
      <c r="I128" s="38" t="s">
        <v>21</v>
      </c>
      <c r="J128" s="38" t="s">
        <v>27</v>
      </c>
      <c r="K128" s="49"/>
      <c r="L128" s="38" t="s">
        <v>23</v>
      </c>
      <c r="M128" s="38"/>
      <c r="N128" s="48" t="s">
        <v>28</v>
      </c>
      <c r="O128" s="38"/>
      <c r="P128" s="49"/>
      <c r="Q128" s="49"/>
      <c r="R128" s="38" t="s">
        <v>31</v>
      </c>
      <c r="S128" s="48" t="s">
        <v>26</v>
      </c>
      <c r="T128" s="40">
        <f t="shared" si="6"/>
        <v>0</v>
      </c>
      <c r="U128" s="41">
        <f t="shared" si="7"/>
        <v>0</v>
      </c>
      <c r="V128" s="26"/>
      <c r="W128" s="45">
        <f t="shared" si="8"/>
        <v>0.35</v>
      </c>
      <c r="X128" s="43">
        <f t="shared" si="9"/>
        <v>0</v>
      </c>
      <c r="Y128" s="43">
        <f t="shared" si="11"/>
        <v>0</v>
      </c>
      <c r="Z128" s="43">
        <f t="shared" si="10"/>
        <v>0</v>
      </c>
      <c r="AA128" s="44">
        <f t="shared" si="5"/>
        <v>0</v>
      </c>
    </row>
    <row r="129" spans="1:27" ht="19.2">
      <c r="A129" s="46">
        <v>121</v>
      </c>
      <c r="B129" s="47"/>
      <c r="C129" s="48"/>
      <c r="D129" s="38" t="s">
        <v>21</v>
      </c>
      <c r="E129" s="38"/>
      <c r="F129" s="38"/>
      <c r="G129" s="38"/>
      <c r="H129" s="48"/>
      <c r="I129" s="38" t="s">
        <v>21</v>
      </c>
      <c r="J129" s="38" t="s">
        <v>27</v>
      </c>
      <c r="K129" s="49"/>
      <c r="L129" s="38" t="s">
        <v>23</v>
      </c>
      <c r="M129" s="38"/>
      <c r="N129" s="48" t="s">
        <v>28</v>
      </c>
      <c r="O129" s="38"/>
      <c r="P129" s="49"/>
      <c r="Q129" s="49"/>
      <c r="R129" s="38" t="s">
        <v>31</v>
      </c>
      <c r="S129" s="48" t="s">
        <v>26</v>
      </c>
      <c r="T129" s="40">
        <f t="shared" si="6"/>
        <v>0</v>
      </c>
      <c r="U129" s="41">
        <f t="shared" si="7"/>
        <v>0</v>
      </c>
      <c r="V129" s="26"/>
      <c r="W129" s="45">
        <f t="shared" si="8"/>
        <v>0.35</v>
      </c>
      <c r="X129" s="43">
        <f t="shared" si="9"/>
        <v>0</v>
      </c>
      <c r="Y129" s="43">
        <f t="shared" si="11"/>
        <v>0</v>
      </c>
      <c r="Z129" s="43">
        <f t="shared" si="10"/>
        <v>0</v>
      </c>
      <c r="AA129" s="44">
        <f t="shared" si="5"/>
        <v>0</v>
      </c>
    </row>
    <row r="130" spans="1:27" ht="19.2">
      <c r="A130" s="46">
        <v>122</v>
      </c>
      <c r="B130" s="47"/>
      <c r="C130" s="48"/>
      <c r="D130" s="38" t="s">
        <v>21</v>
      </c>
      <c r="E130" s="38"/>
      <c r="F130" s="38"/>
      <c r="G130" s="38"/>
      <c r="H130" s="48"/>
      <c r="I130" s="38" t="s">
        <v>21</v>
      </c>
      <c r="J130" s="38" t="s">
        <v>27</v>
      </c>
      <c r="K130" s="49"/>
      <c r="L130" s="38" t="s">
        <v>23</v>
      </c>
      <c r="M130" s="38"/>
      <c r="N130" s="48" t="s">
        <v>28</v>
      </c>
      <c r="O130" s="38"/>
      <c r="P130" s="49"/>
      <c r="Q130" s="49"/>
      <c r="R130" s="38" t="s">
        <v>31</v>
      </c>
      <c r="S130" s="48" t="s">
        <v>26</v>
      </c>
      <c r="T130" s="40">
        <f t="shared" si="6"/>
        <v>0</v>
      </c>
      <c r="U130" s="41">
        <f t="shared" si="7"/>
        <v>0</v>
      </c>
      <c r="V130" s="26"/>
      <c r="W130" s="45">
        <f t="shared" si="8"/>
        <v>0.35</v>
      </c>
      <c r="X130" s="43">
        <f t="shared" si="9"/>
        <v>0</v>
      </c>
      <c r="Y130" s="43">
        <f t="shared" si="11"/>
        <v>0</v>
      </c>
      <c r="Z130" s="43">
        <f t="shared" si="10"/>
        <v>0</v>
      </c>
      <c r="AA130" s="44">
        <f t="shared" si="5"/>
        <v>0</v>
      </c>
    </row>
    <row r="131" spans="1:27" ht="19.2">
      <c r="A131" s="46">
        <v>123</v>
      </c>
      <c r="B131" s="47"/>
      <c r="C131" s="48"/>
      <c r="D131" s="38" t="s">
        <v>21</v>
      </c>
      <c r="E131" s="38"/>
      <c r="F131" s="38"/>
      <c r="G131" s="38"/>
      <c r="H131" s="48"/>
      <c r="I131" s="38" t="s">
        <v>21</v>
      </c>
      <c r="J131" s="38" t="s">
        <v>27</v>
      </c>
      <c r="K131" s="49"/>
      <c r="L131" s="38" t="s">
        <v>23</v>
      </c>
      <c r="M131" s="38"/>
      <c r="N131" s="48" t="s">
        <v>28</v>
      </c>
      <c r="O131" s="38"/>
      <c r="P131" s="49"/>
      <c r="Q131" s="49"/>
      <c r="R131" s="38" t="s">
        <v>31</v>
      </c>
      <c r="S131" s="48" t="s">
        <v>26</v>
      </c>
      <c r="T131" s="40">
        <f t="shared" si="6"/>
        <v>0</v>
      </c>
      <c r="U131" s="41">
        <f t="shared" si="7"/>
        <v>0</v>
      </c>
      <c r="V131" s="26"/>
      <c r="W131" s="45">
        <f t="shared" si="8"/>
        <v>0.35</v>
      </c>
      <c r="X131" s="43">
        <f t="shared" si="9"/>
        <v>0</v>
      </c>
      <c r="Y131" s="43">
        <f t="shared" si="11"/>
        <v>0</v>
      </c>
      <c r="Z131" s="43">
        <f t="shared" si="10"/>
        <v>0</v>
      </c>
      <c r="AA131" s="44">
        <f t="shared" si="5"/>
        <v>0</v>
      </c>
    </row>
    <row r="132" spans="1:27" ht="19.2">
      <c r="A132" s="46">
        <v>124</v>
      </c>
      <c r="B132" s="47"/>
      <c r="C132" s="48"/>
      <c r="D132" s="38" t="s">
        <v>21</v>
      </c>
      <c r="E132" s="38"/>
      <c r="F132" s="38"/>
      <c r="G132" s="38"/>
      <c r="H132" s="48"/>
      <c r="I132" s="38" t="s">
        <v>21</v>
      </c>
      <c r="J132" s="38" t="s">
        <v>27</v>
      </c>
      <c r="K132" s="49"/>
      <c r="L132" s="38" t="s">
        <v>23</v>
      </c>
      <c r="M132" s="38"/>
      <c r="N132" s="48" t="s">
        <v>28</v>
      </c>
      <c r="O132" s="38"/>
      <c r="P132" s="49"/>
      <c r="Q132" s="49"/>
      <c r="R132" s="38" t="s">
        <v>31</v>
      </c>
      <c r="S132" s="48" t="s">
        <v>26</v>
      </c>
      <c r="T132" s="40">
        <f t="shared" si="6"/>
        <v>0</v>
      </c>
      <c r="U132" s="41">
        <f t="shared" si="7"/>
        <v>0</v>
      </c>
      <c r="V132" s="26"/>
      <c r="W132" s="45">
        <f t="shared" si="8"/>
        <v>0.35</v>
      </c>
      <c r="X132" s="43">
        <f t="shared" si="9"/>
        <v>0</v>
      </c>
      <c r="Y132" s="43">
        <f t="shared" si="11"/>
        <v>0</v>
      </c>
      <c r="Z132" s="43">
        <f t="shared" si="10"/>
        <v>0</v>
      </c>
      <c r="AA132" s="44">
        <f t="shared" si="5"/>
        <v>0</v>
      </c>
    </row>
    <row r="133" spans="1:27" ht="19.2">
      <c r="A133" s="46">
        <v>125</v>
      </c>
      <c r="B133" s="47"/>
      <c r="C133" s="48"/>
      <c r="D133" s="38" t="s">
        <v>21</v>
      </c>
      <c r="E133" s="38"/>
      <c r="F133" s="38"/>
      <c r="G133" s="38"/>
      <c r="H133" s="48"/>
      <c r="I133" s="38" t="s">
        <v>21</v>
      </c>
      <c r="J133" s="38" t="s">
        <v>27</v>
      </c>
      <c r="K133" s="49"/>
      <c r="L133" s="38" t="s">
        <v>23</v>
      </c>
      <c r="M133" s="38"/>
      <c r="N133" s="48" t="s">
        <v>28</v>
      </c>
      <c r="O133" s="38"/>
      <c r="P133" s="49"/>
      <c r="Q133" s="49"/>
      <c r="R133" s="38" t="s">
        <v>31</v>
      </c>
      <c r="S133" s="48" t="s">
        <v>26</v>
      </c>
      <c r="T133" s="40">
        <f t="shared" si="6"/>
        <v>0</v>
      </c>
      <c r="U133" s="41">
        <f t="shared" si="7"/>
        <v>0</v>
      </c>
      <c r="V133" s="26"/>
      <c r="W133" s="45">
        <f t="shared" si="8"/>
        <v>0.35</v>
      </c>
      <c r="X133" s="43">
        <f t="shared" si="9"/>
        <v>0</v>
      </c>
      <c r="Y133" s="43">
        <f t="shared" si="11"/>
        <v>0</v>
      </c>
      <c r="Z133" s="43">
        <f t="shared" si="10"/>
        <v>0</v>
      </c>
      <c r="AA133" s="44">
        <f t="shared" si="5"/>
        <v>0</v>
      </c>
    </row>
    <row r="134" spans="1:27" ht="19.2">
      <c r="A134" s="46">
        <v>126</v>
      </c>
      <c r="B134" s="47"/>
      <c r="C134" s="48"/>
      <c r="D134" s="48" t="s">
        <v>21</v>
      </c>
      <c r="E134" s="38"/>
      <c r="F134" s="38"/>
      <c r="G134" s="38"/>
      <c r="H134" s="48"/>
      <c r="I134" s="48" t="s">
        <v>21</v>
      </c>
      <c r="J134" s="48" t="s">
        <v>27</v>
      </c>
      <c r="K134" s="49"/>
      <c r="L134" s="38" t="s">
        <v>23</v>
      </c>
      <c r="M134" s="38"/>
      <c r="N134" s="48" t="s">
        <v>28</v>
      </c>
      <c r="O134" s="38"/>
      <c r="P134" s="49"/>
      <c r="Q134" s="49"/>
      <c r="R134" s="48" t="s">
        <v>31</v>
      </c>
      <c r="S134" s="48" t="s">
        <v>26</v>
      </c>
      <c r="T134" s="40">
        <f t="shared" si="6"/>
        <v>0</v>
      </c>
      <c r="U134" s="41">
        <f t="shared" si="7"/>
        <v>0</v>
      </c>
      <c r="V134" s="26"/>
      <c r="W134" s="45">
        <f t="shared" si="8"/>
        <v>0.35</v>
      </c>
      <c r="X134" s="43">
        <f t="shared" si="9"/>
        <v>0</v>
      </c>
      <c r="Y134" s="43">
        <f t="shared" si="11"/>
        <v>0</v>
      </c>
      <c r="Z134" s="43">
        <f t="shared" si="10"/>
        <v>0</v>
      </c>
      <c r="AA134" s="44">
        <f t="shared" si="5"/>
        <v>0</v>
      </c>
    </row>
    <row r="135" spans="1:27" ht="19.2">
      <c r="A135" s="46">
        <v>127</v>
      </c>
      <c r="B135" s="47"/>
      <c r="C135" s="48"/>
      <c r="D135" s="38" t="s">
        <v>21</v>
      </c>
      <c r="E135" s="38"/>
      <c r="F135" s="38"/>
      <c r="G135" s="38"/>
      <c r="H135" s="48"/>
      <c r="I135" s="38" t="s">
        <v>21</v>
      </c>
      <c r="J135" s="38" t="s">
        <v>27</v>
      </c>
      <c r="K135" s="49"/>
      <c r="L135" s="38" t="s">
        <v>23</v>
      </c>
      <c r="M135" s="38"/>
      <c r="N135" s="48" t="s">
        <v>28</v>
      </c>
      <c r="O135" s="38"/>
      <c r="P135" s="49"/>
      <c r="Q135" s="49"/>
      <c r="R135" s="38" t="s">
        <v>31</v>
      </c>
      <c r="S135" s="48" t="s">
        <v>26</v>
      </c>
      <c r="T135" s="40">
        <f t="shared" si="6"/>
        <v>0</v>
      </c>
      <c r="U135" s="41">
        <f t="shared" si="7"/>
        <v>0</v>
      </c>
      <c r="V135" s="26"/>
      <c r="W135" s="45">
        <f t="shared" si="8"/>
        <v>0.35</v>
      </c>
      <c r="X135" s="43">
        <f t="shared" si="9"/>
        <v>0</v>
      </c>
      <c r="Y135" s="43">
        <f t="shared" si="11"/>
        <v>0</v>
      </c>
      <c r="Z135" s="43">
        <f t="shared" si="10"/>
        <v>0</v>
      </c>
      <c r="AA135" s="44">
        <f t="shared" si="5"/>
        <v>0</v>
      </c>
    </row>
    <row r="136" spans="1:27" ht="19.2">
      <c r="A136" s="46">
        <v>128</v>
      </c>
      <c r="B136" s="47"/>
      <c r="C136" s="48"/>
      <c r="D136" s="38" t="s">
        <v>21</v>
      </c>
      <c r="E136" s="38"/>
      <c r="F136" s="38"/>
      <c r="G136" s="38"/>
      <c r="H136" s="48"/>
      <c r="I136" s="38" t="s">
        <v>21</v>
      </c>
      <c r="J136" s="38" t="s">
        <v>27</v>
      </c>
      <c r="K136" s="49"/>
      <c r="L136" s="38" t="s">
        <v>23</v>
      </c>
      <c r="M136" s="38"/>
      <c r="N136" s="48" t="s">
        <v>28</v>
      </c>
      <c r="O136" s="38"/>
      <c r="P136" s="49"/>
      <c r="Q136" s="49"/>
      <c r="R136" s="38" t="s">
        <v>31</v>
      </c>
      <c r="S136" s="48" t="s">
        <v>26</v>
      </c>
      <c r="T136" s="40">
        <f t="shared" si="6"/>
        <v>0</v>
      </c>
      <c r="U136" s="41">
        <f t="shared" si="7"/>
        <v>0</v>
      </c>
      <c r="V136" s="26"/>
      <c r="W136" s="45">
        <f t="shared" si="8"/>
        <v>0.35</v>
      </c>
      <c r="X136" s="43">
        <f t="shared" si="9"/>
        <v>0</v>
      </c>
      <c r="Y136" s="43">
        <f t="shared" si="11"/>
        <v>0</v>
      </c>
      <c r="Z136" s="43">
        <f t="shared" si="10"/>
        <v>0</v>
      </c>
      <c r="AA136" s="44">
        <f t="shared" si="5"/>
        <v>0</v>
      </c>
    </row>
    <row r="137" spans="1:27" ht="19.2">
      <c r="A137" s="46">
        <v>129</v>
      </c>
      <c r="B137" s="47"/>
      <c r="C137" s="48"/>
      <c r="D137" s="38" t="s">
        <v>21</v>
      </c>
      <c r="E137" s="38"/>
      <c r="F137" s="38"/>
      <c r="G137" s="38"/>
      <c r="H137" s="48"/>
      <c r="I137" s="38" t="s">
        <v>21</v>
      </c>
      <c r="J137" s="38" t="s">
        <v>27</v>
      </c>
      <c r="K137" s="49"/>
      <c r="L137" s="38" t="s">
        <v>23</v>
      </c>
      <c r="M137" s="38"/>
      <c r="N137" s="48" t="s">
        <v>28</v>
      </c>
      <c r="O137" s="38"/>
      <c r="P137" s="49"/>
      <c r="Q137" s="49"/>
      <c r="R137" s="38" t="s">
        <v>31</v>
      </c>
      <c r="S137" s="48" t="s">
        <v>26</v>
      </c>
      <c r="T137" s="40">
        <f t="shared" si="6"/>
        <v>0</v>
      </c>
      <c r="U137" s="41">
        <f t="shared" si="7"/>
        <v>0</v>
      </c>
      <c r="V137" s="26"/>
      <c r="W137" s="45">
        <f t="shared" ref="W137:W161" si="12">VLOOKUP(L137,$G$215:$H$220,2,FALSE)</f>
        <v>0.35</v>
      </c>
      <c r="X137" s="43">
        <f t="shared" ref="X137:X161" si="13">IF(M137&lt;0,-1,1)*IF(J137="full",K137,IF(L137="Gross Tax",0,$K$210*ABS(M137)))</f>
        <v>0</v>
      </c>
      <c r="Y137" s="43">
        <f t="shared" si="11"/>
        <v>0</v>
      </c>
      <c r="Z137" s="43">
        <f t="shared" ref="Z137:Z161" si="14">IF(M137&lt;0,-1,1)*(VLOOKUP(R137,$A$202:$BU$205,VLOOKUP($E$2,$A$208:$B$219,2,FALSE)+1,FALSE)/100*ABS(Q137))</f>
        <v>0</v>
      </c>
      <c r="AA137" s="44">
        <f t="shared" si="5"/>
        <v>0</v>
      </c>
    </row>
    <row r="138" spans="1:27" ht="19.2">
      <c r="A138" s="46">
        <v>130</v>
      </c>
      <c r="B138" s="47"/>
      <c r="C138" s="48"/>
      <c r="D138" s="38" t="s">
        <v>21</v>
      </c>
      <c r="E138" s="38"/>
      <c r="F138" s="38"/>
      <c r="G138" s="38"/>
      <c r="H138" s="48"/>
      <c r="I138" s="38" t="s">
        <v>21</v>
      </c>
      <c r="J138" s="38" t="s">
        <v>27</v>
      </c>
      <c r="K138" s="49"/>
      <c r="L138" s="38" t="s">
        <v>23</v>
      </c>
      <c r="M138" s="38"/>
      <c r="N138" s="48" t="s">
        <v>28</v>
      </c>
      <c r="O138" s="38"/>
      <c r="P138" s="49"/>
      <c r="Q138" s="49"/>
      <c r="R138" s="38" t="s">
        <v>31</v>
      </c>
      <c r="S138" s="48" t="s">
        <v>26</v>
      </c>
      <c r="T138" s="40">
        <f t="shared" si="6"/>
        <v>0</v>
      </c>
      <c r="U138" s="41">
        <f t="shared" si="7"/>
        <v>0</v>
      </c>
      <c r="V138" s="26"/>
      <c r="W138" s="45">
        <f t="shared" si="12"/>
        <v>0.35</v>
      </c>
      <c r="X138" s="43">
        <f t="shared" si="13"/>
        <v>0</v>
      </c>
      <c r="Y138" s="43">
        <f t="shared" ref="Y138:Y161" si="15">IF(M138&lt;0,-1,1)*ROUNDDOWN(VLOOKUP(N138,$G$210:$K$213,5,FALSE)*ABS(O138),0)</f>
        <v>0</v>
      </c>
      <c r="Z138" s="43">
        <f t="shared" si="14"/>
        <v>0</v>
      </c>
      <c r="AA138" s="44">
        <f t="shared" si="5"/>
        <v>0</v>
      </c>
    </row>
    <row r="139" spans="1:27" ht="19.2">
      <c r="A139" s="46">
        <v>131</v>
      </c>
      <c r="B139" s="47"/>
      <c r="C139" s="48"/>
      <c r="D139" s="38" t="s">
        <v>21</v>
      </c>
      <c r="E139" s="38"/>
      <c r="F139" s="38"/>
      <c r="G139" s="38"/>
      <c r="H139" s="48"/>
      <c r="I139" s="38" t="s">
        <v>21</v>
      </c>
      <c r="J139" s="38" t="s">
        <v>27</v>
      </c>
      <c r="K139" s="49"/>
      <c r="L139" s="38" t="s">
        <v>23</v>
      </c>
      <c r="M139" s="38"/>
      <c r="N139" s="48" t="s">
        <v>28</v>
      </c>
      <c r="O139" s="38"/>
      <c r="P139" s="49"/>
      <c r="Q139" s="49"/>
      <c r="R139" s="38" t="s">
        <v>31</v>
      </c>
      <c r="S139" s="48" t="s">
        <v>26</v>
      </c>
      <c r="T139" s="40">
        <f t="shared" si="6"/>
        <v>0</v>
      </c>
      <c r="U139" s="41">
        <f t="shared" si="7"/>
        <v>0</v>
      </c>
      <c r="V139" s="26"/>
      <c r="W139" s="45">
        <f t="shared" si="12"/>
        <v>0.35</v>
      </c>
      <c r="X139" s="43">
        <f t="shared" si="13"/>
        <v>0</v>
      </c>
      <c r="Y139" s="43">
        <f t="shared" si="15"/>
        <v>0</v>
      </c>
      <c r="Z139" s="43">
        <f t="shared" si="14"/>
        <v>0</v>
      </c>
      <c r="AA139" s="44">
        <f t="shared" si="5"/>
        <v>0</v>
      </c>
    </row>
    <row r="140" spans="1:27" ht="19.2">
      <c r="A140" s="46">
        <v>132</v>
      </c>
      <c r="B140" s="47"/>
      <c r="C140" s="48"/>
      <c r="D140" s="38" t="s">
        <v>21</v>
      </c>
      <c r="E140" s="38"/>
      <c r="F140" s="38"/>
      <c r="G140" s="38"/>
      <c r="H140" s="48"/>
      <c r="I140" s="38" t="s">
        <v>21</v>
      </c>
      <c r="J140" s="38" t="s">
        <v>27</v>
      </c>
      <c r="K140" s="49"/>
      <c r="L140" s="38" t="s">
        <v>23</v>
      </c>
      <c r="M140" s="38"/>
      <c r="N140" s="48" t="s">
        <v>28</v>
      </c>
      <c r="O140" s="38"/>
      <c r="P140" s="49"/>
      <c r="Q140" s="49"/>
      <c r="R140" s="38" t="s">
        <v>31</v>
      </c>
      <c r="S140" s="48" t="s">
        <v>26</v>
      </c>
      <c r="T140" s="40">
        <f t="shared" si="6"/>
        <v>0</v>
      </c>
      <c r="U140" s="41">
        <f t="shared" si="7"/>
        <v>0</v>
      </c>
      <c r="V140" s="26"/>
      <c r="W140" s="45">
        <f t="shared" si="12"/>
        <v>0.35</v>
      </c>
      <c r="X140" s="43">
        <f t="shared" si="13"/>
        <v>0</v>
      </c>
      <c r="Y140" s="43">
        <f t="shared" si="15"/>
        <v>0</v>
      </c>
      <c r="Z140" s="43">
        <f t="shared" si="14"/>
        <v>0</v>
      </c>
      <c r="AA140" s="44">
        <f t="shared" si="5"/>
        <v>0</v>
      </c>
    </row>
    <row r="141" spans="1:27" ht="19.2">
      <c r="A141" s="46">
        <v>133</v>
      </c>
      <c r="B141" s="47"/>
      <c r="C141" s="48"/>
      <c r="D141" s="38" t="s">
        <v>21</v>
      </c>
      <c r="E141" s="38"/>
      <c r="F141" s="38"/>
      <c r="G141" s="38"/>
      <c r="H141" s="48"/>
      <c r="I141" s="38" t="s">
        <v>21</v>
      </c>
      <c r="J141" s="38" t="s">
        <v>27</v>
      </c>
      <c r="K141" s="49"/>
      <c r="L141" s="38" t="s">
        <v>23</v>
      </c>
      <c r="M141" s="38"/>
      <c r="N141" s="48" t="s">
        <v>28</v>
      </c>
      <c r="O141" s="38"/>
      <c r="P141" s="49"/>
      <c r="Q141" s="49"/>
      <c r="R141" s="38" t="s">
        <v>31</v>
      </c>
      <c r="S141" s="48" t="s">
        <v>26</v>
      </c>
      <c r="T141" s="40">
        <f t="shared" si="6"/>
        <v>0</v>
      </c>
      <c r="U141" s="41">
        <f t="shared" si="7"/>
        <v>0</v>
      </c>
      <c r="V141" s="26"/>
      <c r="W141" s="45">
        <f t="shared" si="12"/>
        <v>0.35</v>
      </c>
      <c r="X141" s="43">
        <f t="shared" si="13"/>
        <v>0</v>
      </c>
      <c r="Y141" s="43">
        <f t="shared" si="15"/>
        <v>0</v>
      </c>
      <c r="Z141" s="43">
        <f t="shared" si="14"/>
        <v>0</v>
      </c>
      <c r="AA141" s="44">
        <f t="shared" si="5"/>
        <v>0</v>
      </c>
    </row>
    <row r="142" spans="1:27" ht="19.2">
      <c r="A142" s="46">
        <v>134</v>
      </c>
      <c r="B142" s="47"/>
      <c r="C142" s="48"/>
      <c r="D142" s="38" t="s">
        <v>21</v>
      </c>
      <c r="E142" s="38"/>
      <c r="F142" s="38"/>
      <c r="G142" s="38"/>
      <c r="H142" s="48"/>
      <c r="I142" s="38" t="s">
        <v>21</v>
      </c>
      <c r="J142" s="38" t="s">
        <v>27</v>
      </c>
      <c r="K142" s="49"/>
      <c r="L142" s="38" t="s">
        <v>23</v>
      </c>
      <c r="M142" s="38"/>
      <c r="N142" s="48" t="s">
        <v>28</v>
      </c>
      <c r="O142" s="38"/>
      <c r="P142" s="49"/>
      <c r="Q142" s="49"/>
      <c r="R142" s="38" t="s">
        <v>31</v>
      </c>
      <c r="S142" s="48" t="s">
        <v>26</v>
      </c>
      <c r="T142" s="40">
        <f t="shared" si="6"/>
        <v>0</v>
      </c>
      <c r="U142" s="41">
        <f t="shared" si="7"/>
        <v>0</v>
      </c>
      <c r="V142" s="26"/>
      <c r="W142" s="45">
        <f t="shared" si="12"/>
        <v>0.35</v>
      </c>
      <c r="X142" s="43">
        <f t="shared" si="13"/>
        <v>0</v>
      </c>
      <c r="Y142" s="43">
        <f t="shared" si="15"/>
        <v>0</v>
      </c>
      <c r="Z142" s="43">
        <f t="shared" si="14"/>
        <v>0</v>
      </c>
      <c r="AA142" s="44">
        <f t="shared" si="5"/>
        <v>0</v>
      </c>
    </row>
    <row r="143" spans="1:27" ht="19.2">
      <c r="A143" s="46">
        <v>135</v>
      </c>
      <c r="B143" s="47"/>
      <c r="C143" s="48"/>
      <c r="D143" s="38" t="s">
        <v>21</v>
      </c>
      <c r="E143" s="38"/>
      <c r="F143" s="38"/>
      <c r="G143" s="38"/>
      <c r="H143" s="48"/>
      <c r="I143" s="38" t="s">
        <v>21</v>
      </c>
      <c r="J143" s="38" t="s">
        <v>27</v>
      </c>
      <c r="K143" s="49"/>
      <c r="L143" s="38" t="s">
        <v>23</v>
      </c>
      <c r="M143" s="38"/>
      <c r="N143" s="48" t="s">
        <v>28</v>
      </c>
      <c r="O143" s="38"/>
      <c r="P143" s="49"/>
      <c r="Q143" s="49"/>
      <c r="R143" s="38" t="s">
        <v>31</v>
      </c>
      <c r="S143" s="48" t="s">
        <v>26</v>
      </c>
      <c r="T143" s="40">
        <f t="shared" si="6"/>
        <v>0</v>
      </c>
      <c r="U143" s="41">
        <f t="shared" si="7"/>
        <v>0</v>
      </c>
      <c r="V143" s="26"/>
      <c r="W143" s="45">
        <f t="shared" si="12"/>
        <v>0.35</v>
      </c>
      <c r="X143" s="43">
        <f t="shared" si="13"/>
        <v>0</v>
      </c>
      <c r="Y143" s="43">
        <f t="shared" si="15"/>
        <v>0</v>
      </c>
      <c r="Z143" s="43">
        <f t="shared" si="14"/>
        <v>0</v>
      </c>
      <c r="AA143" s="44">
        <f t="shared" si="5"/>
        <v>0</v>
      </c>
    </row>
    <row r="144" spans="1:27" ht="19.2">
      <c r="A144" s="46">
        <v>136</v>
      </c>
      <c r="B144" s="47"/>
      <c r="C144" s="48"/>
      <c r="D144" s="48" t="s">
        <v>21</v>
      </c>
      <c r="E144" s="38"/>
      <c r="F144" s="38"/>
      <c r="G144" s="38"/>
      <c r="H144" s="48"/>
      <c r="I144" s="48" t="s">
        <v>21</v>
      </c>
      <c r="J144" s="48" t="s">
        <v>27</v>
      </c>
      <c r="K144" s="49"/>
      <c r="L144" s="38" t="s">
        <v>23</v>
      </c>
      <c r="M144" s="38"/>
      <c r="N144" s="48" t="s">
        <v>28</v>
      </c>
      <c r="O144" s="38"/>
      <c r="P144" s="49"/>
      <c r="Q144" s="49"/>
      <c r="R144" s="48" t="s">
        <v>31</v>
      </c>
      <c r="S144" s="48" t="s">
        <v>26</v>
      </c>
      <c r="T144" s="40">
        <f t="shared" si="6"/>
        <v>0</v>
      </c>
      <c r="U144" s="41">
        <f t="shared" si="7"/>
        <v>0</v>
      </c>
      <c r="V144" s="26"/>
      <c r="W144" s="45">
        <f t="shared" si="12"/>
        <v>0.35</v>
      </c>
      <c r="X144" s="43">
        <f t="shared" si="13"/>
        <v>0</v>
      </c>
      <c r="Y144" s="43">
        <f t="shared" si="15"/>
        <v>0</v>
      </c>
      <c r="Z144" s="43">
        <f t="shared" si="14"/>
        <v>0</v>
      </c>
      <c r="AA144" s="44">
        <f t="shared" si="5"/>
        <v>0</v>
      </c>
    </row>
    <row r="145" spans="1:27" ht="19.2">
      <c r="A145" s="46">
        <v>137</v>
      </c>
      <c r="B145" s="47"/>
      <c r="C145" s="48"/>
      <c r="D145" s="38" t="s">
        <v>21</v>
      </c>
      <c r="E145" s="38"/>
      <c r="F145" s="38"/>
      <c r="G145" s="38"/>
      <c r="H145" s="48"/>
      <c r="I145" s="38" t="s">
        <v>21</v>
      </c>
      <c r="J145" s="38" t="s">
        <v>27</v>
      </c>
      <c r="K145" s="49"/>
      <c r="L145" s="38" t="s">
        <v>23</v>
      </c>
      <c r="M145" s="38"/>
      <c r="N145" s="48" t="s">
        <v>28</v>
      </c>
      <c r="O145" s="38"/>
      <c r="P145" s="49"/>
      <c r="Q145" s="49"/>
      <c r="R145" s="38" t="s">
        <v>31</v>
      </c>
      <c r="S145" s="48" t="s">
        <v>26</v>
      </c>
      <c r="T145" s="40">
        <f t="shared" si="6"/>
        <v>0</v>
      </c>
      <c r="U145" s="41">
        <f t="shared" si="7"/>
        <v>0</v>
      </c>
      <c r="V145" s="26"/>
      <c r="W145" s="45">
        <f t="shared" si="12"/>
        <v>0.35</v>
      </c>
      <c r="X145" s="43">
        <f t="shared" si="13"/>
        <v>0</v>
      </c>
      <c r="Y145" s="43">
        <f t="shared" si="15"/>
        <v>0</v>
      </c>
      <c r="Z145" s="43">
        <f t="shared" si="14"/>
        <v>0</v>
      </c>
      <c r="AA145" s="44">
        <f t="shared" si="5"/>
        <v>0</v>
      </c>
    </row>
    <row r="146" spans="1:27" ht="19.2">
      <c r="A146" s="46">
        <v>138</v>
      </c>
      <c r="B146" s="47"/>
      <c r="C146" s="48"/>
      <c r="D146" s="38" t="s">
        <v>21</v>
      </c>
      <c r="E146" s="38"/>
      <c r="F146" s="38"/>
      <c r="G146" s="38"/>
      <c r="H146" s="48"/>
      <c r="I146" s="38" t="s">
        <v>21</v>
      </c>
      <c r="J146" s="38" t="s">
        <v>27</v>
      </c>
      <c r="K146" s="49"/>
      <c r="L146" s="38" t="s">
        <v>23</v>
      </c>
      <c r="M146" s="38"/>
      <c r="N146" s="48" t="s">
        <v>28</v>
      </c>
      <c r="O146" s="38"/>
      <c r="P146" s="49"/>
      <c r="Q146" s="49"/>
      <c r="R146" s="38" t="s">
        <v>31</v>
      </c>
      <c r="S146" s="48" t="s">
        <v>26</v>
      </c>
      <c r="T146" s="40">
        <f t="shared" si="6"/>
        <v>0</v>
      </c>
      <c r="U146" s="41">
        <f t="shared" si="7"/>
        <v>0</v>
      </c>
      <c r="V146" s="26"/>
      <c r="W146" s="45">
        <f t="shared" si="12"/>
        <v>0.35</v>
      </c>
      <c r="X146" s="43">
        <f t="shared" si="13"/>
        <v>0</v>
      </c>
      <c r="Y146" s="43">
        <f t="shared" si="15"/>
        <v>0</v>
      </c>
      <c r="Z146" s="43">
        <f t="shared" si="14"/>
        <v>0</v>
      </c>
      <c r="AA146" s="44">
        <f t="shared" si="5"/>
        <v>0</v>
      </c>
    </row>
    <row r="147" spans="1:27" ht="19.2">
      <c r="A147" s="46">
        <v>139</v>
      </c>
      <c r="B147" s="47"/>
      <c r="C147" s="48"/>
      <c r="D147" s="38" t="s">
        <v>21</v>
      </c>
      <c r="E147" s="38"/>
      <c r="F147" s="38"/>
      <c r="G147" s="38"/>
      <c r="H147" s="48"/>
      <c r="I147" s="38" t="s">
        <v>21</v>
      </c>
      <c r="J147" s="38" t="s">
        <v>27</v>
      </c>
      <c r="K147" s="49"/>
      <c r="L147" s="38" t="s">
        <v>23</v>
      </c>
      <c r="M147" s="38"/>
      <c r="N147" s="48" t="s">
        <v>28</v>
      </c>
      <c r="O147" s="38"/>
      <c r="P147" s="49"/>
      <c r="Q147" s="49"/>
      <c r="R147" s="38" t="s">
        <v>31</v>
      </c>
      <c r="S147" s="48" t="s">
        <v>26</v>
      </c>
      <c r="T147" s="40">
        <f t="shared" si="6"/>
        <v>0</v>
      </c>
      <c r="U147" s="41">
        <f t="shared" si="7"/>
        <v>0</v>
      </c>
      <c r="V147" s="26"/>
      <c r="W147" s="45">
        <f t="shared" si="12"/>
        <v>0.35</v>
      </c>
      <c r="X147" s="43">
        <f t="shared" si="13"/>
        <v>0</v>
      </c>
      <c r="Y147" s="43">
        <f t="shared" si="15"/>
        <v>0</v>
      </c>
      <c r="Z147" s="43">
        <f t="shared" si="14"/>
        <v>0</v>
      </c>
      <c r="AA147" s="44">
        <f t="shared" si="5"/>
        <v>0</v>
      </c>
    </row>
    <row r="148" spans="1:27" ht="19.2">
      <c r="A148" s="46">
        <v>140</v>
      </c>
      <c r="B148" s="47"/>
      <c r="C148" s="48"/>
      <c r="D148" s="38" t="s">
        <v>21</v>
      </c>
      <c r="E148" s="38"/>
      <c r="F148" s="38"/>
      <c r="G148" s="38"/>
      <c r="H148" s="48"/>
      <c r="I148" s="38" t="s">
        <v>21</v>
      </c>
      <c r="J148" s="38" t="s">
        <v>27</v>
      </c>
      <c r="K148" s="49"/>
      <c r="L148" s="38" t="s">
        <v>23</v>
      </c>
      <c r="M148" s="38"/>
      <c r="N148" s="48" t="s">
        <v>28</v>
      </c>
      <c r="O148" s="38"/>
      <c r="P148" s="49"/>
      <c r="Q148" s="49"/>
      <c r="R148" s="38" t="s">
        <v>31</v>
      </c>
      <c r="S148" s="48" t="s">
        <v>26</v>
      </c>
      <c r="T148" s="40">
        <f t="shared" si="6"/>
        <v>0</v>
      </c>
      <c r="U148" s="41">
        <f t="shared" si="7"/>
        <v>0</v>
      </c>
      <c r="V148" s="26"/>
      <c r="W148" s="45">
        <f t="shared" si="12"/>
        <v>0.35</v>
      </c>
      <c r="X148" s="43">
        <f t="shared" si="13"/>
        <v>0</v>
      </c>
      <c r="Y148" s="43">
        <f t="shared" si="15"/>
        <v>0</v>
      </c>
      <c r="Z148" s="43">
        <f t="shared" si="14"/>
        <v>0</v>
      </c>
      <c r="AA148" s="44">
        <f t="shared" si="5"/>
        <v>0</v>
      </c>
    </row>
    <row r="149" spans="1:27" ht="19.2">
      <c r="A149" s="46">
        <v>141</v>
      </c>
      <c r="B149" s="47"/>
      <c r="C149" s="48"/>
      <c r="D149" s="38" t="s">
        <v>21</v>
      </c>
      <c r="E149" s="38"/>
      <c r="F149" s="38"/>
      <c r="G149" s="38"/>
      <c r="H149" s="48"/>
      <c r="I149" s="38" t="s">
        <v>21</v>
      </c>
      <c r="J149" s="38" t="s">
        <v>27</v>
      </c>
      <c r="K149" s="49"/>
      <c r="L149" s="38" t="s">
        <v>23</v>
      </c>
      <c r="M149" s="38"/>
      <c r="N149" s="48" t="s">
        <v>28</v>
      </c>
      <c r="O149" s="38"/>
      <c r="P149" s="49"/>
      <c r="Q149" s="49"/>
      <c r="R149" s="38" t="s">
        <v>31</v>
      </c>
      <c r="S149" s="48" t="s">
        <v>26</v>
      </c>
      <c r="T149" s="40">
        <f t="shared" si="6"/>
        <v>0</v>
      </c>
      <c r="U149" s="41">
        <f t="shared" si="7"/>
        <v>0</v>
      </c>
      <c r="V149" s="26"/>
      <c r="W149" s="45">
        <f t="shared" si="12"/>
        <v>0.35</v>
      </c>
      <c r="X149" s="43">
        <f t="shared" si="13"/>
        <v>0</v>
      </c>
      <c r="Y149" s="43">
        <f t="shared" si="15"/>
        <v>0</v>
      </c>
      <c r="Z149" s="43">
        <f t="shared" si="14"/>
        <v>0</v>
      </c>
      <c r="AA149" s="44">
        <f t="shared" si="5"/>
        <v>0</v>
      </c>
    </row>
    <row r="150" spans="1:27" ht="19.2">
      <c r="A150" s="46">
        <v>142</v>
      </c>
      <c r="B150" s="47"/>
      <c r="C150" s="48"/>
      <c r="D150" s="38" t="s">
        <v>21</v>
      </c>
      <c r="E150" s="38"/>
      <c r="F150" s="38"/>
      <c r="G150" s="38"/>
      <c r="H150" s="48"/>
      <c r="I150" s="38" t="s">
        <v>21</v>
      </c>
      <c r="J150" s="38" t="s">
        <v>27</v>
      </c>
      <c r="K150" s="49"/>
      <c r="L150" s="38" t="s">
        <v>23</v>
      </c>
      <c r="M150" s="38"/>
      <c r="N150" s="48" t="s">
        <v>28</v>
      </c>
      <c r="O150" s="38"/>
      <c r="P150" s="49"/>
      <c r="Q150" s="49"/>
      <c r="R150" s="38" t="s">
        <v>31</v>
      </c>
      <c r="S150" s="48" t="s">
        <v>26</v>
      </c>
      <c r="T150" s="40">
        <f t="shared" si="6"/>
        <v>0</v>
      </c>
      <c r="U150" s="41">
        <f t="shared" si="7"/>
        <v>0</v>
      </c>
      <c r="V150" s="26"/>
      <c r="W150" s="45">
        <f t="shared" si="12"/>
        <v>0.35</v>
      </c>
      <c r="X150" s="43">
        <f t="shared" si="13"/>
        <v>0</v>
      </c>
      <c r="Y150" s="43">
        <f t="shared" si="15"/>
        <v>0</v>
      </c>
      <c r="Z150" s="43">
        <f t="shared" si="14"/>
        <v>0</v>
      </c>
      <c r="AA150" s="44">
        <f t="shared" si="5"/>
        <v>0</v>
      </c>
    </row>
    <row r="151" spans="1:27" ht="19.2">
      <c r="A151" s="46">
        <v>143</v>
      </c>
      <c r="B151" s="47"/>
      <c r="C151" s="48"/>
      <c r="D151" s="38" t="s">
        <v>21</v>
      </c>
      <c r="E151" s="38"/>
      <c r="F151" s="38"/>
      <c r="G151" s="38"/>
      <c r="H151" s="48"/>
      <c r="I151" s="38" t="s">
        <v>21</v>
      </c>
      <c r="J151" s="38" t="s">
        <v>27</v>
      </c>
      <c r="K151" s="49"/>
      <c r="L151" s="38" t="s">
        <v>23</v>
      </c>
      <c r="M151" s="38"/>
      <c r="N151" s="48" t="s">
        <v>28</v>
      </c>
      <c r="O151" s="38"/>
      <c r="P151" s="49"/>
      <c r="Q151" s="49"/>
      <c r="R151" s="38" t="s">
        <v>31</v>
      </c>
      <c r="S151" s="48" t="s">
        <v>26</v>
      </c>
      <c r="T151" s="40">
        <f t="shared" si="6"/>
        <v>0</v>
      </c>
      <c r="U151" s="41">
        <f t="shared" si="7"/>
        <v>0</v>
      </c>
      <c r="V151" s="26"/>
      <c r="W151" s="45">
        <f t="shared" si="12"/>
        <v>0.35</v>
      </c>
      <c r="X151" s="43">
        <f t="shared" si="13"/>
        <v>0</v>
      </c>
      <c r="Y151" s="43">
        <f t="shared" si="15"/>
        <v>0</v>
      </c>
      <c r="Z151" s="43">
        <f t="shared" si="14"/>
        <v>0</v>
      </c>
      <c r="AA151" s="44">
        <f t="shared" si="5"/>
        <v>0</v>
      </c>
    </row>
    <row r="152" spans="1:27" ht="19.2">
      <c r="A152" s="46">
        <v>144</v>
      </c>
      <c r="B152" s="47"/>
      <c r="C152" s="48"/>
      <c r="D152" s="48" t="s">
        <v>21</v>
      </c>
      <c r="E152" s="38"/>
      <c r="F152" s="38"/>
      <c r="G152" s="38"/>
      <c r="H152" s="48"/>
      <c r="I152" s="48" t="s">
        <v>21</v>
      </c>
      <c r="J152" s="48" t="s">
        <v>27</v>
      </c>
      <c r="K152" s="49"/>
      <c r="L152" s="38" t="s">
        <v>23</v>
      </c>
      <c r="M152" s="38"/>
      <c r="N152" s="48" t="s">
        <v>28</v>
      </c>
      <c r="O152" s="38"/>
      <c r="P152" s="49"/>
      <c r="Q152" s="49"/>
      <c r="R152" s="48" t="s">
        <v>31</v>
      </c>
      <c r="S152" s="48" t="s">
        <v>26</v>
      </c>
      <c r="T152" s="40">
        <f t="shared" si="6"/>
        <v>0</v>
      </c>
      <c r="U152" s="41">
        <f t="shared" si="7"/>
        <v>0</v>
      </c>
      <c r="V152" s="26"/>
      <c r="W152" s="45">
        <f t="shared" si="12"/>
        <v>0.35</v>
      </c>
      <c r="X152" s="43">
        <f t="shared" si="13"/>
        <v>0</v>
      </c>
      <c r="Y152" s="43">
        <f t="shared" si="15"/>
        <v>0</v>
      </c>
      <c r="Z152" s="43">
        <f t="shared" si="14"/>
        <v>0</v>
      </c>
      <c r="AA152" s="44">
        <f t="shared" si="5"/>
        <v>0</v>
      </c>
    </row>
    <row r="153" spans="1:27" ht="19.2">
      <c r="A153" s="46">
        <v>145</v>
      </c>
      <c r="B153" s="47"/>
      <c r="C153" s="48"/>
      <c r="D153" s="48" t="s">
        <v>21</v>
      </c>
      <c r="E153" s="38"/>
      <c r="F153" s="38"/>
      <c r="G153" s="38"/>
      <c r="H153" s="48"/>
      <c r="I153" s="48" t="s">
        <v>21</v>
      </c>
      <c r="J153" s="48" t="s">
        <v>27</v>
      </c>
      <c r="K153" s="49"/>
      <c r="L153" s="38" t="s">
        <v>23</v>
      </c>
      <c r="M153" s="38"/>
      <c r="N153" s="48" t="s">
        <v>28</v>
      </c>
      <c r="O153" s="38"/>
      <c r="P153" s="49"/>
      <c r="Q153" s="49"/>
      <c r="R153" s="48" t="s">
        <v>31</v>
      </c>
      <c r="S153" s="48" t="s">
        <v>26</v>
      </c>
      <c r="T153" s="40">
        <f t="shared" si="6"/>
        <v>0</v>
      </c>
      <c r="U153" s="41">
        <f t="shared" si="7"/>
        <v>0</v>
      </c>
      <c r="V153" s="26"/>
      <c r="W153" s="45">
        <f t="shared" si="12"/>
        <v>0.35</v>
      </c>
      <c r="X153" s="43">
        <f t="shared" si="13"/>
        <v>0</v>
      </c>
      <c r="Y153" s="43">
        <f t="shared" si="15"/>
        <v>0</v>
      </c>
      <c r="Z153" s="43">
        <f t="shared" si="14"/>
        <v>0</v>
      </c>
      <c r="AA153" s="44">
        <f t="shared" si="5"/>
        <v>0</v>
      </c>
    </row>
    <row r="154" spans="1:27" ht="19.2">
      <c r="A154" s="46">
        <v>146</v>
      </c>
      <c r="B154" s="47"/>
      <c r="C154" s="48"/>
      <c r="D154" s="48" t="s">
        <v>21</v>
      </c>
      <c r="E154" s="38"/>
      <c r="F154" s="38"/>
      <c r="G154" s="38"/>
      <c r="H154" s="48"/>
      <c r="I154" s="48" t="s">
        <v>21</v>
      </c>
      <c r="J154" s="48" t="s">
        <v>27</v>
      </c>
      <c r="K154" s="49"/>
      <c r="L154" s="38" t="s">
        <v>23</v>
      </c>
      <c r="M154" s="38"/>
      <c r="N154" s="48" t="s">
        <v>28</v>
      </c>
      <c r="O154" s="38"/>
      <c r="P154" s="49"/>
      <c r="Q154" s="49"/>
      <c r="R154" s="48" t="s">
        <v>31</v>
      </c>
      <c r="S154" s="48" t="s">
        <v>26</v>
      </c>
      <c r="T154" s="40">
        <f t="shared" si="6"/>
        <v>0</v>
      </c>
      <c r="U154" s="41">
        <f t="shared" si="7"/>
        <v>0</v>
      </c>
      <c r="V154" s="26"/>
      <c r="W154" s="45">
        <f t="shared" si="12"/>
        <v>0.35</v>
      </c>
      <c r="X154" s="43">
        <f t="shared" si="13"/>
        <v>0</v>
      </c>
      <c r="Y154" s="43">
        <f t="shared" si="15"/>
        <v>0</v>
      </c>
      <c r="Z154" s="43">
        <f t="shared" si="14"/>
        <v>0</v>
      </c>
      <c r="AA154" s="44">
        <f t="shared" si="5"/>
        <v>0</v>
      </c>
    </row>
    <row r="155" spans="1:27" ht="19.2">
      <c r="A155" s="46">
        <v>147</v>
      </c>
      <c r="B155" s="47"/>
      <c r="C155" s="48"/>
      <c r="D155" s="48" t="s">
        <v>21</v>
      </c>
      <c r="E155" s="38"/>
      <c r="F155" s="38"/>
      <c r="G155" s="38"/>
      <c r="H155" s="48"/>
      <c r="I155" s="48" t="s">
        <v>21</v>
      </c>
      <c r="J155" s="48" t="s">
        <v>27</v>
      </c>
      <c r="K155" s="49"/>
      <c r="L155" s="38" t="s">
        <v>23</v>
      </c>
      <c r="M155" s="38"/>
      <c r="N155" s="48" t="s">
        <v>28</v>
      </c>
      <c r="O155" s="38"/>
      <c r="P155" s="49"/>
      <c r="Q155" s="49"/>
      <c r="R155" s="48" t="s">
        <v>31</v>
      </c>
      <c r="S155" s="48" t="s">
        <v>26</v>
      </c>
      <c r="T155" s="40">
        <f t="shared" si="6"/>
        <v>0</v>
      </c>
      <c r="U155" s="41">
        <f t="shared" si="7"/>
        <v>0</v>
      </c>
      <c r="V155" s="26"/>
      <c r="W155" s="45">
        <f t="shared" si="12"/>
        <v>0.35</v>
      </c>
      <c r="X155" s="43">
        <f t="shared" si="13"/>
        <v>0</v>
      </c>
      <c r="Y155" s="43">
        <f t="shared" si="15"/>
        <v>0</v>
      </c>
      <c r="Z155" s="43">
        <f t="shared" si="14"/>
        <v>0</v>
      </c>
      <c r="AA155" s="44">
        <f t="shared" si="5"/>
        <v>0</v>
      </c>
    </row>
    <row r="156" spans="1:27" ht="19.2">
      <c r="A156" s="46">
        <v>148</v>
      </c>
      <c r="B156" s="47"/>
      <c r="C156" s="48"/>
      <c r="D156" s="48" t="s">
        <v>21</v>
      </c>
      <c r="E156" s="38"/>
      <c r="F156" s="38"/>
      <c r="G156" s="38"/>
      <c r="H156" s="48"/>
      <c r="I156" s="48" t="s">
        <v>21</v>
      </c>
      <c r="J156" s="48" t="s">
        <v>27</v>
      </c>
      <c r="K156" s="49"/>
      <c r="L156" s="38" t="s">
        <v>23</v>
      </c>
      <c r="M156" s="38"/>
      <c r="N156" s="48" t="s">
        <v>28</v>
      </c>
      <c r="O156" s="38"/>
      <c r="P156" s="49"/>
      <c r="Q156" s="49"/>
      <c r="R156" s="48" t="s">
        <v>31</v>
      </c>
      <c r="S156" s="48" t="s">
        <v>26</v>
      </c>
      <c r="T156" s="40">
        <f t="shared" si="6"/>
        <v>0</v>
      </c>
      <c r="U156" s="41">
        <f t="shared" si="7"/>
        <v>0</v>
      </c>
      <c r="V156" s="26"/>
      <c r="W156" s="45">
        <f t="shared" si="12"/>
        <v>0.35</v>
      </c>
      <c r="X156" s="43">
        <f t="shared" si="13"/>
        <v>0</v>
      </c>
      <c r="Y156" s="43">
        <f t="shared" si="15"/>
        <v>0</v>
      </c>
      <c r="Z156" s="43">
        <f t="shared" si="14"/>
        <v>0</v>
      </c>
      <c r="AA156" s="44">
        <f t="shared" si="5"/>
        <v>0</v>
      </c>
    </row>
    <row r="157" spans="1:27" ht="19.2">
      <c r="A157" s="46">
        <v>149</v>
      </c>
      <c r="B157" s="47"/>
      <c r="C157" s="48"/>
      <c r="D157" s="48" t="s">
        <v>21</v>
      </c>
      <c r="E157" s="38"/>
      <c r="F157" s="38"/>
      <c r="G157" s="38"/>
      <c r="H157" s="48"/>
      <c r="I157" s="48" t="s">
        <v>21</v>
      </c>
      <c r="J157" s="48" t="s">
        <v>27</v>
      </c>
      <c r="K157" s="49"/>
      <c r="L157" s="38" t="s">
        <v>23</v>
      </c>
      <c r="M157" s="38"/>
      <c r="N157" s="48" t="s">
        <v>28</v>
      </c>
      <c r="O157" s="38"/>
      <c r="P157" s="49"/>
      <c r="Q157" s="49"/>
      <c r="R157" s="48" t="s">
        <v>31</v>
      </c>
      <c r="S157" s="48" t="s">
        <v>26</v>
      </c>
      <c r="T157" s="40">
        <f t="shared" si="6"/>
        <v>0</v>
      </c>
      <c r="U157" s="41">
        <f t="shared" si="7"/>
        <v>0</v>
      </c>
      <c r="V157" s="26"/>
      <c r="W157" s="45">
        <f t="shared" si="12"/>
        <v>0.35</v>
      </c>
      <c r="X157" s="43">
        <f t="shared" si="13"/>
        <v>0</v>
      </c>
      <c r="Y157" s="43">
        <f t="shared" si="15"/>
        <v>0</v>
      </c>
      <c r="Z157" s="43">
        <f t="shared" si="14"/>
        <v>0</v>
      </c>
      <c r="AA157" s="44">
        <f t="shared" si="5"/>
        <v>0</v>
      </c>
    </row>
    <row r="158" spans="1:27" ht="19.2">
      <c r="A158" s="46">
        <v>150</v>
      </c>
      <c r="B158" s="47"/>
      <c r="C158" s="48"/>
      <c r="D158" s="48" t="s">
        <v>21</v>
      </c>
      <c r="E158" s="38"/>
      <c r="F158" s="38"/>
      <c r="G158" s="38"/>
      <c r="H158" s="48"/>
      <c r="I158" s="48" t="s">
        <v>21</v>
      </c>
      <c r="J158" s="48" t="s">
        <v>27</v>
      </c>
      <c r="K158" s="49"/>
      <c r="L158" s="38" t="s">
        <v>23</v>
      </c>
      <c r="M158" s="38"/>
      <c r="N158" s="48" t="s">
        <v>28</v>
      </c>
      <c r="O158" s="38"/>
      <c r="P158" s="49"/>
      <c r="Q158" s="49"/>
      <c r="R158" s="48" t="s">
        <v>31</v>
      </c>
      <c r="S158" s="48" t="s">
        <v>26</v>
      </c>
      <c r="T158" s="40">
        <f t="shared" si="6"/>
        <v>0</v>
      </c>
      <c r="U158" s="41">
        <f t="shared" si="7"/>
        <v>0</v>
      </c>
      <c r="V158" s="26"/>
      <c r="W158" s="45">
        <f t="shared" si="12"/>
        <v>0.35</v>
      </c>
      <c r="X158" s="43">
        <f t="shared" si="13"/>
        <v>0</v>
      </c>
      <c r="Y158" s="43">
        <f t="shared" si="15"/>
        <v>0</v>
      </c>
      <c r="Z158" s="43">
        <f t="shared" si="14"/>
        <v>0</v>
      </c>
      <c r="AA158" s="44">
        <f t="shared" si="5"/>
        <v>0</v>
      </c>
    </row>
    <row r="159" spans="1:27" ht="19.2">
      <c r="A159" s="46">
        <v>151</v>
      </c>
      <c r="B159" s="47"/>
      <c r="C159" s="48"/>
      <c r="D159" s="48" t="s">
        <v>21</v>
      </c>
      <c r="E159" s="38"/>
      <c r="F159" s="38"/>
      <c r="G159" s="38"/>
      <c r="H159" s="48"/>
      <c r="I159" s="48" t="s">
        <v>21</v>
      </c>
      <c r="J159" s="48" t="s">
        <v>27</v>
      </c>
      <c r="K159" s="49"/>
      <c r="L159" s="38" t="s">
        <v>23</v>
      </c>
      <c r="M159" s="38"/>
      <c r="N159" s="48" t="s">
        <v>28</v>
      </c>
      <c r="O159" s="38"/>
      <c r="P159" s="49"/>
      <c r="Q159" s="49"/>
      <c r="R159" s="48" t="s">
        <v>31</v>
      </c>
      <c r="S159" s="48" t="s">
        <v>26</v>
      </c>
      <c r="T159" s="40">
        <f t="shared" si="6"/>
        <v>0</v>
      </c>
      <c r="U159" s="41">
        <f t="shared" si="7"/>
        <v>0</v>
      </c>
      <c r="V159" s="26"/>
      <c r="W159" s="45">
        <f t="shared" si="12"/>
        <v>0.35</v>
      </c>
      <c r="X159" s="43">
        <f t="shared" si="13"/>
        <v>0</v>
      </c>
      <c r="Y159" s="43">
        <f t="shared" si="15"/>
        <v>0</v>
      </c>
      <c r="Z159" s="43">
        <f t="shared" si="14"/>
        <v>0</v>
      </c>
      <c r="AA159" s="44">
        <f t="shared" si="5"/>
        <v>0</v>
      </c>
    </row>
    <row r="160" spans="1:27" ht="19.2">
      <c r="A160" s="46">
        <v>152</v>
      </c>
      <c r="B160" s="47"/>
      <c r="C160" s="48"/>
      <c r="D160" s="48" t="s">
        <v>21</v>
      </c>
      <c r="E160" s="38"/>
      <c r="F160" s="38"/>
      <c r="G160" s="38"/>
      <c r="H160" s="48"/>
      <c r="I160" s="48" t="s">
        <v>21</v>
      </c>
      <c r="J160" s="48" t="s">
        <v>27</v>
      </c>
      <c r="K160" s="49"/>
      <c r="L160" s="38" t="s">
        <v>23</v>
      </c>
      <c r="M160" s="38"/>
      <c r="N160" s="48" t="s">
        <v>28</v>
      </c>
      <c r="O160" s="38"/>
      <c r="P160" s="49"/>
      <c r="Q160" s="49"/>
      <c r="R160" s="48" t="s">
        <v>31</v>
      </c>
      <c r="S160" s="48" t="s">
        <v>26</v>
      </c>
      <c r="T160" s="40">
        <f t="shared" si="6"/>
        <v>0</v>
      </c>
      <c r="U160" s="41">
        <f t="shared" si="7"/>
        <v>0</v>
      </c>
      <c r="V160" s="26"/>
      <c r="W160" s="45">
        <f t="shared" si="12"/>
        <v>0.35</v>
      </c>
      <c r="X160" s="43">
        <f t="shared" si="13"/>
        <v>0</v>
      </c>
      <c r="Y160" s="43">
        <f t="shared" si="15"/>
        <v>0</v>
      </c>
      <c r="Z160" s="43">
        <f t="shared" si="14"/>
        <v>0</v>
      </c>
      <c r="AA160" s="44">
        <f t="shared" si="5"/>
        <v>0</v>
      </c>
    </row>
    <row r="161" spans="1:27" ht="19.2">
      <c r="A161" s="46">
        <v>153</v>
      </c>
      <c r="B161" s="47"/>
      <c r="C161" s="48"/>
      <c r="D161" s="50" t="s">
        <v>21</v>
      </c>
      <c r="E161" s="50"/>
      <c r="F161" s="50"/>
      <c r="G161" s="50"/>
      <c r="H161" s="50"/>
      <c r="I161" s="50" t="s">
        <v>21</v>
      </c>
      <c r="J161" s="50" t="s">
        <v>27</v>
      </c>
      <c r="K161" s="51"/>
      <c r="L161" s="50" t="s">
        <v>23</v>
      </c>
      <c r="M161" s="50"/>
      <c r="N161" s="50" t="s">
        <v>24</v>
      </c>
      <c r="O161" s="50"/>
      <c r="P161" s="49"/>
      <c r="Q161" s="49"/>
      <c r="R161" s="48" t="s">
        <v>30</v>
      </c>
      <c r="S161" s="48" t="s">
        <v>26</v>
      </c>
      <c r="T161" s="40">
        <f t="shared" si="6"/>
        <v>0</v>
      </c>
      <c r="U161" s="41">
        <f t="shared" si="7"/>
        <v>0</v>
      </c>
      <c r="V161" s="26"/>
      <c r="W161" s="52">
        <f t="shared" si="12"/>
        <v>0.35</v>
      </c>
      <c r="X161" s="53">
        <f t="shared" si="13"/>
        <v>0</v>
      </c>
      <c r="Y161" s="53">
        <f t="shared" si="15"/>
        <v>0</v>
      </c>
      <c r="Z161" s="54">
        <f t="shared" si="14"/>
        <v>0</v>
      </c>
      <c r="AA161" s="55">
        <f t="shared" si="5"/>
        <v>0</v>
      </c>
    </row>
    <row r="162" spans="1:27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4"/>
      <c r="AA162" s="4"/>
    </row>
    <row r="163" spans="1:27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4"/>
      <c r="AA163" s="4"/>
    </row>
    <row r="164" spans="1:27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4"/>
      <c r="AA164" s="4"/>
    </row>
    <row r="165" spans="1:27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4"/>
      <c r="AA165" s="4"/>
    </row>
    <row r="166" spans="1:27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4"/>
      <c r="AA166" s="4"/>
    </row>
    <row r="167" spans="1:27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4"/>
      <c r="AA167" s="4"/>
    </row>
    <row r="168" spans="1:27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4"/>
      <c r="AA168" s="4"/>
    </row>
    <row r="169" spans="1:27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4"/>
      <c r="AA169" s="4"/>
    </row>
    <row r="170" spans="1:27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4"/>
      <c r="AA170" s="4"/>
    </row>
    <row r="171" spans="1:27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4"/>
      <c r="AA171" s="4"/>
    </row>
    <row r="172" spans="1:27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4"/>
      <c r="AA172" s="4"/>
    </row>
    <row r="173" spans="1:27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4"/>
      <c r="AA173" s="4"/>
    </row>
    <row r="174" spans="1:27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4"/>
      <c r="AA174" s="4"/>
    </row>
    <row r="175" spans="1:27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4"/>
      <c r="AA175" s="4"/>
    </row>
    <row r="176" spans="1:27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4"/>
      <c r="AA176" s="4"/>
    </row>
    <row r="177" spans="1:27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4"/>
      <c r="AA177" s="4"/>
    </row>
    <row r="178" spans="1:27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4"/>
      <c r="AA178" s="4"/>
    </row>
    <row r="179" spans="1:27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4"/>
      <c r="AA179" s="4"/>
    </row>
    <row r="180" spans="1:27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4"/>
      <c r="AA180" s="4"/>
    </row>
    <row r="181" spans="1:27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4"/>
      <c r="AA181" s="4"/>
    </row>
    <row r="182" spans="1:27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4"/>
      <c r="AA182" s="4"/>
    </row>
    <row r="183" spans="1:27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4"/>
      <c r="AA183" s="4"/>
    </row>
    <row r="184" spans="1:27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4"/>
      <c r="AA184" s="4"/>
    </row>
    <row r="185" spans="1:27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4"/>
      <c r="AA185" s="4"/>
    </row>
    <row r="186" spans="1:27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4"/>
      <c r="AA186" s="4"/>
    </row>
    <row r="187" spans="1:27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4"/>
      <c r="AA187" s="4"/>
    </row>
    <row r="188" spans="1:27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4"/>
      <c r="AA188" s="4"/>
    </row>
    <row r="189" spans="1:27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4"/>
      <c r="AA189" s="4"/>
    </row>
    <row r="190" spans="1:27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4"/>
      <c r="AA190" s="4"/>
    </row>
    <row r="191" spans="1:27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4"/>
      <c r="AA191" s="4"/>
    </row>
    <row r="192" spans="1:27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4"/>
      <c r="AA192" s="4"/>
    </row>
    <row r="193" spans="1:27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4"/>
      <c r="AA193" s="4"/>
    </row>
    <row r="194" spans="1:27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4"/>
      <c r="AA194" s="4"/>
    </row>
    <row r="195" spans="1:27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4"/>
      <c r="AA195" s="4"/>
    </row>
    <row r="196" spans="1:27">
      <c r="A196" s="56"/>
      <c r="B196" s="56"/>
      <c r="C196" s="56"/>
      <c r="D196" s="56"/>
      <c r="E196" s="56"/>
      <c r="F196" s="56"/>
      <c r="G196" s="56"/>
      <c r="H196" s="56"/>
      <c r="I196" s="56"/>
      <c r="J196" s="56"/>
      <c r="K196" s="56"/>
      <c r="L196" s="56"/>
      <c r="M196" s="5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7"/>
      <c r="AA196" s="57"/>
    </row>
    <row r="197" spans="1:27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9"/>
      <c r="AA197" s="59"/>
    </row>
    <row r="198" spans="1:27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1"/>
      <c r="AA198" s="61"/>
    </row>
    <row r="199" spans="1:27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1"/>
      <c r="AA199" s="61"/>
    </row>
    <row r="200" spans="1:27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59"/>
      <c r="AA200" s="61"/>
    </row>
    <row r="201" spans="1:27">
      <c r="A201" s="61" t="s">
        <v>33</v>
      </c>
      <c r="B201" s="62" t="s">
        <v>34</v>
      </c>
      <c r="C201" s="62" t="s">
        <v>35</v>
      </c>
      <c r="D201" s="62" t="s">
        <v>36</v>
      </c>
      <c r="E201" s="62" t="s">
        <v>37</v>
      </c>
      <c r="F201" s="62" t="s">
        <v>38</v>
      </c>
      <c r="G201" s="62" t="s">
        <v>39</v>
      </c>
      <c r="H201" s="62" t="s">
        <v>40</v>
      </c>
      <c r="I201" s="62" t="s">
        <v>41</v>
      </c>
      <c r="J201" s="62" t="s">
        <v>42</v>
      </c>
      <c r="K201" s="62" t="s">
        <v>43</v>
      </c>
      <c r="L201" s="62" t="s">
        <v>44</v>
      </c>
      <c r="M201" s="62" t="s">
        <v>45</v>
      </c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3"/>
      <c r="AA201" s="62"/>
    </row>
    <row r="202" spans="1:27">
      <c r="A202" s="64" t="s">
        <v>25</v>
      </c>
      <c r="B202" s="65">
        <f>[1]Kurs!B5</f>
        <v>745.72</v>
      </c>
      <c r="C202" s="65">
        <f>[1]Kurs!C5</f>
        <v>745.49900000000002</v>
      </c>
      <c r="D202" s="65">
        <f>[1]Kurs!D5</f>
        <v>745.65</v>
      </c>
      <c r="E202" s="65">
        <f>[1]Kurs!E5</f>
        <v>745.95</v>
      </c>
      <c r="F202" s="65">
        <f>[1]Kurs!F5</f>
        <v>746.05840000000001</v>
      </c>
      <c r="G202" s="65">
        <f>[1]Kurs!G5</f>
        <v>745.91</v>
      </c>
      <c r="H202" s="65">
        <f>[1]Kurs!H5</f>
        <v>0</v>
      </c>
      <c r="I202" s="65">
        <f>[1]Kurs!I5</f>
        <v>0</v>
      </c>
      <c r="J202" s="65">
        <f>[1]Kurs!J5</f>
        <v>0</v>
      </c>
      <c r="K202" s="65">
        <f>[1]Kurs!K5</f>
        <v>0</v>
      </c>
      <c r="L202" s="65">
        <f>[1]Kurs!L5</f>
        <v>0</v>
      </c>
      <c r="M202" s="65">
        <f>[1]Kurs!M5</f>
        <v>0</v>
      </c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6"/>
      <c r="AA202" s="65"/>
    </row>
    <row r="203" spans="1:27">
      <c r="A203" s="64" t="s">
        <v>29</v>
      </c>
      <c r="B203" s="65">
        <f>[1]Kurs!B6</f>
        <v>868.41</v>
      </c>
      <c r="C203" s="65">
        <f>[1]Kurs!C6</f>
        <v>690.62620000000004</v>
      </c>
      <c r="D203" s="65">
        <f>[1]Kurs!D6</f>
        <v>685.63890000000004</v>
      </c>
      <c r="E203" s="65">
        <f>[1]Kurs!E6</f>
        <v>870.86</v>
      </c>
      <c r="F203" s="65">
        <f>[1]Kurs!F6</f>
        <v>689.81110000000001</v>
      </c>
      <c r="G203" s="65">
        <f>[1]Kurs!G6</f>
        <v>693.7</v>
      </c>
      <c r="H203" s="65">
        <f>[1]Kurs!H6</f>
        <v>0</v>
      </c>
      <c r="I203" s="65">
        <f>[1]Kurs!I6</f>
        <v>0</v>
      </c>
      <c r="J203" s="65">
        <f>[1]Kurs!J6</f>
        <v>0</v>
      </c>
      <c r="K203" s="65">
        <f>[1]Kurs!K6</f>
        <v>0</v>
      </c>
      <c r="L203" s="65">
        <f>[1]Kurs!L6</f>
        <v>0</v>
      </c>
      <c r="M203" s="65">
        <f>[1]Kurs!M6</f>
        <v>0</v>
      </c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6"/>
      <c r="AA203" s="65"/>
    </row>
    <row r="204" spans="1:27">
      <c r="A204" s="64" t="s">
        <v>30</v>
      </c>
      <c r="B204" s="65">
        <f>[1]Kurs!B7</f>
        <v>509.69</v>
      </c>
      <c r="C204" s="65">
        <f>[1]Kurs!C7</f>
        <v>511.87380000000002</v>
      </c>
      <c r="D204" s="65">
        <f>[1]Kurs!D7</f>
        <v>506.24950000000001</v>
      </c>
      <c r="E204" s="65">
        <f>[1]Kurs!E7</f>
        <v>508.81</v>
      </c>
      <c r="F204" s="65">
        <f>[1]Kurs!F7</f>
        <v>504.67469999999997</v>
      </c>
      <c r="G204" s="65">
        <f>[1]Kurs!G7</f>
        <v>505.94</v>
      </c>
      <c r="H204" s="65">
        <f>[1]Kurs!H7</f>
        <v>0</v>
      </c>
      <c r="I204" s="65">
        <f>[1]Kurs!I7</f>
        <v>0</v>
      </c>
      <c r="J204" s="65">
        <f>[1]Kurs!J7</f>
        <v>0</v>
      </c>
      <c r="K204" s="65">
        <f>[1]Kurs!K7</f>
        <v>0</v>
      </c>
      <c r="L204" s="65">
        <f>[1]Kurs!L7</f>
        <v>0</v>
      </c>
      <c r="M204" s="65">
        <f>[1]Kurs!M7</f>
        <v>0</v>
      </c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6"/>
      <c r="AA204" s="65"/>
    </row>
    <row r="205" spans="1:27">
      <c r="A205" s="64" t="s">
        <v>31</v>
      </c>
      <c r="B205" s="65">
        <f>[1]Kurs!B8</f>
        <v>100</v>
      </c>
      <c r="C205" s="65">
        <f>[1]Kurs!C8</f>
        <v>100</v>
      </c>
      <c r="D205" s="65">
        <f>[1]Kurs!D8</f>
        <v>100</v>
      </c>
      <c r="E205" s="65">
        <f>[1]Kurs!E8</f>
        <v>100</v>
      </c>
      <c r="F205" s="65">
        <f>[1]Kurs!F8</f>
        <v>100</v>
      </c>
      <c r="G205" s="65">
        <f>[1]Kurs!G8</f>
        <v>100</v>
      </c>
      <c r="H205" s="65">
        <f>[1]Kurs!H8</f>
        <v>100</v>
      </c>
      <c r="I205" s="65">
        <f>[1]Kurs!I8</f>
        <v>100</v>
      </c>
      <c r="J205" s="65">
        <f>[1]Kurs!J8</f>
        <v>100</v>
      </c>
      <c r="K205" s="65">
        <f>[1]Kurs!K8</f>
        <v>100</v>
      </c>
      <c r="L205" s="65">
        <f>[1]Kurs!L8</f>
        <v>100</v>
      </c>
      <c r="M205" s="65">
        <f>[1]Kurs!M8</f>
        <v>100</v>
      </c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6"/>
      <c r="AA205" s="65"/>
    </row>
    <row r="206" spans="1:27">
      <c r="A206" s="64"/>
      <c r="B206" s="62"/>
      <c r="C206" s="62"/>
      <c r="D206" s="61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3"/>
      <c r="AA206" s="62"/>
    </row>
    <row r="207" spans="1:27">
      <c r="A207" s="61" t="s">
        <v>18</v>
      </c>
      <c r="B207" s="61">
        <v>0</v>
      </c>
      <c r="C207" s="61" t="s">
        <v>18</v>
      </c>
      <c r="D207" s="61" t="s">
        <v>21</v>
      </c>
      <c r="E207" s="62">
        <v>1900</v>
      </c>
      <c r="F207" s="61"/>
      <c r="G207" s="61"/>
      <c r="H207" s="61"/>
      <c r="I207" s="61"/>
      <c r="J207" s="62" t="s">
        <v>46</v>
      </c>
      <c r="K207" s="61">
        <f>IF(OR(MOD(F4,400)=0,AND(MOD(F4,4)= 0, MOD(F4,100)&lt;&gt;0)),366,365)</f>
        <v>365</v>
      </c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3"/>
      <c r="AA207" s="62"/>
    </row>
    <row r="208" spans="1:27">
      <c r="A208" s="61" t="s">
        <v>47</v>
      </c>
      <c r="B208" s="61">
        <v>1</v>
      </c>
      <c r="C208" s="61">
        <v>1</v>
      </c>
      <c r="D208" s="64" t="s">
        <v>48</v>
      </c>
      <c r="E208" s="61">
        <v>1901</v>
      </c>
      <c r="F208" s="61"/>
      <c r="G208" s="61" t="s">
        <v>49</v>
      </c>
      <c r="H208" s="67" t="e">
        <f>VLOOKUP([1]Allowance!A10,[1]Allowance!A10:J15,[1]Kurs!$A$1-2020,FALSE)</f>
        <v>#N/A</v>
      </c>
      <c r="I208" s="61" t="s">
        <v>50</v>
      </c>
      <c r="J208" s="61"/>
      <c r="K208" s="61" t="s">
        <v>51</v>
      </c>
      <c r="L208" s="68" t="s">
        <v>52</v>
      </c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3"/>
      <c r="AA208" s="62"/>
    </row>
    <row r="209" spans="1:27">
      <c r="A209" s="61" t="s">
        <v>53</v>
      </c>
      <c r="B209" s="61">
        <v>2</v>
      </c>
      <c r="C209" s="61">
        <v>2</v>
      </c>
      <c r="D209" s="61" t="s">
        <v>54</v>
      </c>
      <c r="E209" s="62">
        <v>1902</v>
      </c>
      <c r="F209" s="61"/>
      <c r="G209" s="61" t="s">
        <v>55</v>
      </c>
      <c r="H209" s="67" t="e">
        <f>VLOOKUP([1]Allowance!A11,[1]Allowance!A11:J16,[1]Kurs!$A$1-2020,FALSE)</f>
        <v>#N/A</v>
      </c>
      <c r="I209" s="61" t="s">
        <v>56</v>
      </c>
      <c r="J209" s="61"/>
      <c r="K209" s="61" t="s">
        <v>56</v>
      </c>
      <c r="L209" s="68" t="s">
        <v>57</v>
      </c>
      <c r="M209" s="62"/>
      <c r="N209" s="62">
        <v>2010</v>
      </c>
      <c r="O209" s="62">
        <v>2011</v>
      </c>
      <c r="P209" s="62">
        <v>2012</v>
      </c>
      <c r="Q209" s="62">
        <v>2013</v>
      </c>
      <c r="R209" s="62">
        <v>2014</v>
      </c>
      <c r="S209" s="62">
        <v>2015</v>
      </c>
      <c r="T209" s="62">
        <v>2016</v>
      </c>
      <c r="U209" s="62">
        <v>2017</v>
      </c>
      <c r="V209" s="62"/>
      <c r="W209" s="62"/>
      <c r="X209" s="62"/>
      <c r="Y209" s="62"/>
      <c r="Z209" s="63"/>
      <c r="AA209" s="62"/>
    </row>
    <row r="210" spans="1:27">
      <c r="A210" s="61" t="s">
        <v>58</v>
      </c>
      <c r="B210" s="61">
        <v>3</v>
      </c>
      <c r="C210" s="61">
        <v>3</v>
      </c>
      <c r="D210" s="64" t="s">
        <v>59</v>
      </c>
      <c r="E210" s="61">
        <v>1903</v>
      </c>
      <c r="F210" s="61"/>
      <c r="G210" s="61" t="s">
        <v>28</v>
      </c>
      <c r="H210" s="67">
        <f>VLOOKUP([1]Allowance!A12,[1]Allowance!A12:J17,[1]Kurs!$A$1-2020,FALSE)</f>
        <v>0</v>
      </c>
      <c r="I210" s="69">
        <v>0</v>
      </c>
      <c r="J210" s="67">
        <f>+H210</f>
        <v>0</v>
      </c>
      <c r="K210" s="69">
        <f>ABS(+J210/K207)</f>
        <v>0</v>
      </c>
      <c r="L210" s="68" t="s">
        <v>60</v>
      </c>
      <c r="M210" s="61" t="s">
        <v>49</v>
      </c>
      <c r="N210" s="67">
        <v>48000</v>
      </c>
      <c r="O210" s="67">
        <v>48000</v>
      </c>
      <c r="P210" s="67">
        <v>48000</v>
      </c>
      <c r="Q210" s="70">
        <v>48000</v>
      </c>
      <c r="R210" s="62">
        <v>48000</v>
      </c>
      <c r="S210" s="62" t="s">
        <v>61</v>
      </c>
      <c r="T210" s="62" t="s">
        <v>61</v>
      </c>
      <c r="U210" s="62" t="s">
        <v>61</v>
      </c>
      <c r="V210" s="62"/>
      <c r="W210" s="62"/>
      <c r="X210" s="62"/>
      <c r="Y210" s="62"/>
      <c r="Z210" s="63"/>
      <c r="AA210" s="62"/>
    </row>
    <row r="211" spans="1:27">
      <c r="A211" s="61" t="s">
        <v>62</v>
      </c>
      <c r="B211" s="61">
        <v>4</v>
      </c>
      <c r="C211" s="61">
        <v>4</v>
      </c>
      <c r="D211" s="61" t="s">
        <v>63</v>
      </c>
      <c r="E211" s="62">
        <v>1904</v>
      </c>
      <c r="F211" s="61"/>
      <c r="G211" s="61" t="s">
        <v>64</v>
      </c>
      <c r="H211" s="67">
        <f>VLOOKUP([1]Allowance!A13,[1]Allowance!A13:J18,[1]Kurs!$A$1-2020,FALSE)</f>
        <v>30295</v>
      </c>
      <c r="I211" s="69">
        <v>68</v>
      </c>
      <c r="J211" s="67">
        <f>+H210-H211</f>
        <v>-30295</v>
      </c>
      <c r="K211" s="69">
        <f>ABS(+J211/K207)</f>
        <v>83</v>
      </c>
      <c r="L211" s="68" t="s">
        <v>65</v>
      </c>
      <c r="M211" s="61" t="s">
        <v>55</v>
      </c>
      <c r="N211" s="67">
        <v>1000</v>
      </c>
      <c r="O211" s="67">
        <v>1000</v>
      </c>
      <c r="P211" s="67">
        <v>1000</v>
      </c>
      <c r="Q211" s="70">
        <v>1000</v>
      </c>
      <c r="R211" s="62">
        <v>1000</v>
      </c>
      <c r="S211" s="62" t="s">
        <v>61</v>
      </c>
      <c r="T211" s="62" t="s">
        <v>61</v>
      </c>
      <c r="U211" s="62" t="s">
        <v>61</v>
      </c>
      <c r="V211" s="62"/>
      <c r="W211" s="62"/>
      <c r="X211" s="62"/>
      <c r="Y211" s="62"/>
      <c r="Z211" s="63"/>
      <c r="AA211" s="62"/>
    </row>
    <row r="212" spans="1:27">
      <c r="A212" s="61" t="s">
        <v>2</v>
      </c>
      <c r="B212" s="61">
        <v>5</v>
      </c>
      <c r="C212" s="61">
        <v>5</v>
      </c>
      <c r="D212" s="64" t="s">
        <v>66</v>
      </c>
      <c r="E212" s="61">
        <v>1905</v>
      </c>
      <c r="F212" s="61"/>
      <c r="G212" s="61" t="s">
        <v>32</v>
      </c>
      <c r="H212" s="67">
        <f>VLOOKUP([1]Allowance!A14,[1]Allowance!A14:J19,[1]Kurs!$A$1-2020,FALSE)</f>
        <v>18403</v>
      </c>
      <c r="I212" s="69">
        <v>31.23</v>
      </c>
      <c r="J212" s="67">
        <f>+H210-H212</f>
        <v>-18403</v>
      </c>
      <c r="K212" s="69">
        <f>ABS(+J212/K207)</f>
        <v>50.419178082191777</v>
      </c>
      <c r="L212" s="68" t="s">
        <v>67</v>
      </c>
      <c r="M212" s="61" t="s">
        <v>28</v>
      </c>
      <c r="N212" s="67">
        <f t="shared" ref="N212:P212" si="16">+N210+N211</f>
        <v>49000</v>
      </c>
      <c r="O212" s="67">
        <f t="shared" si="16"/>
        <v>49000</v>
      </c>
      <c r="P212" s="67">
        <f t="shared" si="16"/>
        <v>49000</v>
      </c>
      <c r="Q212" s="70">
        <f t="shared" ref="Q212:R212" si="17">Q210+Q211</f>
        <v>49000</v>
      </c>
      <c r="R212" s="70">
        <f t="shared" si="17"/>
        <v>49000</v>
      </c>
      <c r="S212" s="62" t="s">
        <v>61</v>
      </c>
      <c r="T212" s="62" t="s">
        <v>61</v>
      </c>
      <c r="U212" s="62" t="s">
        <v>61</v>
      </c>
      <c r="V212" s="62"/>
      <c r="W212" s="62"/>
      <c r="X212" s="62"/>
      <c r="Y212" s="62"/>
      <c r="Z212" s="63"/>
      <c r="AA212" s="62"/>
    </row>
    <row r="213" spans="1:27">
      <c r="A213" s="61" t="s">
        <v>68</v>
      </c>
      <c r="B213" s="61">
        <v>6</v>
      </c>
      <c r="C213" s="61">
        <v>6</v>
      </c>
      <c r="D213" s="64" t="s">
        <v>69</v>
      </c>
      <c r="E213" s="62">
        <v>1906</v>
      </c>
      <c r="F213" s="61"/>
      <c r="G213" s="61" t="s">
        <v>24</v>
      </c>
      <c r="H213" s="67">
        <f>VLOOKUP([1]Allowance!A15,[1]Allowance!A15:J20,[1]Kurs!$A$1-2020,FALSE)</f>
        <v>48698</v>
      </c>
      <c r="I213" s="69">
        <v>99.23</v>
      </c>
      <c r="J213" s="67">
        <f>+H210-H213</f>
        <v>-48698</v>
      </c>
      <c r="K213" s="69">
        <f>ABS(+J213/K207)</f>
        <v>133.41917808219179</v>
      </c>
      <c r="L213" s="68" t="s">
        <v>70</v>
      </c>
      <c r="M213" s="61" t="s">
        <v>64</v>
      </c>
      <c r="N213" s="69">
        <v>20200</v>
      </c>
      <c r="O213" s="67">
        <v>23100</v>
      </c>
      <c r="P213" s="67">
        <f>23500</f>
        <v>23500</v>
      </c>
      <c r="Q213" s="70">
        <f>24600</f>
        <v>24600</v>
      </c>
      <c r="R213" s="70">
        <v>25000</v>
      </c>
      <c r="S213" s="62" t="s">
        <v>61</v>
      </c>
      <c r="T213" s="62" t="s">
        <v>61</v>
      </c>
      <c r="U213" s="62" t="s">
        <v>61</v>
      </c>
      <c r="V213" s="62"/>
      <c r="W213" s="62"/>
      <c r="X213" s="62"/>
      <c r="Y213" s="62"/>
      <c r="Z213" s="63"/>
      <c r="AA213" s="62"/>
    </row>
    <row r="214" spans="1:27">
      <c r="A214" s="61" t="s">
        <v>71</v>
      </c>
      <c r="B214" s="61">
        <v>7</v>
      </c>
      <c r="C214" s="61">
        <v>7</v>
      </c>
      <c r="D214" s="64" t="s">
        <v>72</v>
      </c>
      <c r="E214" s="61">
        <v>1907</v>
      </c>
      <c r="F214" s="61"/>
      <c r="G214" s="61" t="s">
        <v>12</v>
      </c>
      <c r="H214" s="62" t="e">
        <f>VLOOKUP(G214,$M$210:$U$215,[1]Kurs!$A$1-2008,FALSE)</f>
        <v>#N/A</v>
      </c>
      <c r="I214" s="62"/>
      <c r="J214" s="62"/>
      <c r="K214" s="62"/>
      <c r="L214" s="68" t="s">
        <v>73</v>
      </c>
      <c r="M214" s="61" t="s">
        <v>32</v>
      </c>
      <c r="N214" s="69">
        <v>9200</v>
      </c>
      <c r="O214" s="67">
        <v>10500</v>
      </c>
      <c r="P214" s="67">
        <v>10700</v>
      </c>
      <c r="Q214" s="70">
        <v>11200</v>
      </c>
      <c r="R214" s="70">
        <v>11400</v>
      </c>
      <c r="S214" s="62" t="s">
        <v>61</v>
      </c>
      <c r="T214" s="62" t="s">
        <v>61</v>
      </c>
      <c r="U214" s="62" t="s">
        <v>61</v>
      </c>
      <c r="V214" s="62"/>
      <c r="W214" s="62"/>
      <c r="X214" s="62"/>
      <c r="Y214" s="62"/>
      <c r="Z214" s="63"/>
      <c r="AA214" s="62"/>
    </row>
    <row r="215" spans="1:27">
      <c r="A215" s="61" t="s">
        <v>74</v>
      </c>
      <c r="B215" s="61">
        <v>8</v>
      </c>
      <c r="C215" s="61">
        <v>8</v>
      </c>
      <c r="D215" s="64" t="s">
        <v>75</v>
      </c>
      <c r="E215" s="62">
        <v>1908</v>
      </c>
      <c r="F215" s="61"/>
      <c r="G215" s="61" t="s">
        <v>23</v>
      </c>
      <c r="H215" s="61">
        <v>0.35</v>
      </c>
      <c r="I215" s="62">
        <v>35</v>
      </c>
      <c r="J215" s="62"/>
      <c r="K215" s="62"/>
      <c r="L215" s="68" t="s">
        <v>76</v>
      </c>
      <c r="M215" s="61" t="s">
        <v>24</v>
      </c>
      <c r="N215" s="67">
        <f t="shared" ref="N215:P215" si="18">+N213+N214</f>
        <v>29400</v>
      </c>
      <c r="O215" s="67">
        <f t="shared" si="18"/>
        <v>33600</v>
      </c>
      <c r="P215" s="67">
        <f t="shared" si="18"/>
        <v>34200</v>
      </c>
      <c r="Q215" s="70">
        <f t="shared" ref="Q215:R215" si="19">Q213+Q214</f>
        <v>35800</v>
      </c>
      <c r="R215" s="70">
        <f t="shared" si="19"/>
        <v>36400</v>
      </c>
      <c r="S215" s="62" t="s">
        <v>61</v>
      </c>
      <c r="T215" s="62" t="s">
        <v>61</v>
      </c>
      <c r="U215" s="62" t="s">
        <v>61</v>
      </c>
      <c r="V215" s="62"/>
      <c r="W215" s="62"/>
      <c r="X215" s="62"/>
      <c r="Y215" s="62"/>
      <c r="Z215" s="62"/>
      <c r="AA215" s="62"/>
    </row>
    <row r="216" spans="1:27">
      <c r="A216" s="61" t="s">
        <v>77</v>
      </c>
      <c r="B216" s="61">
        <v>9</v>
      </c>
      <c r="C216" s="61">
        <v>9</v>
      </c>
      <c r="D216" s="64" t="s">
        <v>78</v>
      </c>
      <c r="E216" s="61">
        <v>1909</v>
      </c>
      <c r="F216" s="61"/>
      <c r="G216" s="61" t="s">
        <v>79</v>
      </c>
      <c r="H216" s="61">
        <v>0.36</v>
      </c>
      <c r="I216" s="62">
        <v>20</v>
      </c>
      <c r="J216" s="62"/>
      <c r="K216" s="62"/>
      <c r="L216" s="68" t="s">
        <v>80</v>
      </c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</row>
    <row r="217" spans="1:27">
      <c r="A217" s="61" t="s">
        <v>81</v>
      </c>
      <c r="B217" s="61">
        <v>10</v>
      </c>
      <c r="C217" s="61">
        <v>10</v>
      </c>
      <c r="D217" s="64" t="s">
        <v>82</v>
      </c>
      <c r="E217" s="62">
        <v>1910</v>
      </c>
      <c r="F217" s="61"/>
      <c r="G217" s="61" t="s">
        <v>83</v>
      </c>
      <c r="H217" s="61">
        <v>0.44</v>
      </c>
      <c r="I217" s="62">
        <v>34</v>
      </c>
      <c r="J217" s="62"/>
      <c r="K217" s="62"/>
      <c r="L217" s="68">
        <v>10</v>
      </c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</row>
    <row r="218" spans="1:27">
      <c r="A218" s="61" t="s">
        <v>84</v>
      </c>
      <c r="B218" s="61">
        <v>11</v>
      </c>
      <c r="C218" s="61">
        <v>11</v>
      </c>
      <c r="D218" s="64" t="s">
        <v>85</v>
      </c>
      <c r="E218" s="61">
        <v>1911</v>
      </c>
      <c r="F218" s="61"/>
      <c r="G218" s="61" t="s">
        <v>86</v>
      </c>
      <c r="H218" s="61">
        <v>0.42</v>
      </c>
      <c r="I218" s="62">
        <v>33</v>
      </c>
      <c r="J218" s="62"/>
      <c r="K218" s="62"/>
      <c r="L218" s="68">
        <v>11</v>
      </c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</row>
    <row r="219" spans="1:27">
      <c r="A219" s="61" t="s">
        <v>87</v>
      </c>
      <c r="B219" s="61">
        <v>12</v>
      </c>
      <c r="C219" s="61">
        <v>12</v>
      </c>
      <c r="D219" s="64" t="s">
        <v>88</v>
      </c>
      <c r="E219" s="62">
        <v>1912</v>
      </c>
      <c r="F219" s="61"/>
      <c r="G219" s="61" t="s">
        <v>89</v>
      </c>
      <c r="H219" s="61">
        <v>0.42</v>
      </c>
      <c r="I219" s="62">
        <v>32</v>
      </c>
      <c r="J219" s="62"/>
      <c r="K219" s="62"/>
      <c r="L219" s="68">
        <v>12</v>
      </c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</row>
    <row r="220" spans="1:27">
      <c r="A220" s="61"/>
      <c r="B220" s="61">
        <v>13</v>
      </c>
      <c r="C220" s="61"/>
      <c r="D220" s="64" t="s">
        <v>90</v>
      </c>
      <c r="E220" s="61">
        <v>1913</v>
      </c>
      <c r="F220" s="61"/>
      <c r="G220" s="61" t="s">
        <v>91</v>
      </c>
      <c r="H220" s="61">
        <v>0.44</v>
      </c>
      <c r="I220" s="62">
        <v>31</v>
      </c>
      <c r="J220" s="62"/>
      <c r="K220" s="62"/>
      <c r="L220" s="68">
        <v>13</v>
      </c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</row>
    <row r="221" spans="1:27">
      <c r="A221" s="61" t="s">
        <v>19</v>
      </c>
      <c r="B221" s="61">
        <v>14</v>
      </c>
      <c r="C221" s="61"/>
      <c r="D221" s="64" t="s">
        <v>92</v>
      </c>
      <c r="E221" s="62">
        <v>1914</v>
      </c>
      <c r="F221" s="61"/>
      <c r="G221" s="62"/>
      <c r="H221" s="62"/>
      <c r="I221" s="62"/>
      <c r="J221" s="62"/>
      <c r="K221" s="62"/>
      <c r="L221" s="68">
        <v>14</v>
      </c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</row>
    <row r="222" spans="1:27">
      <c r="A222" s="61">
        <v>2010</v>
      </c>
      <c r="B222" s="61">
        <v>15</v>
      </c>
      <c r="C222" s="61"/>
      <c r="D222" s="64" t="s">
        <v>93</v>
      </c>
      <c r="E222" s="61">
        <v>1915</v>
      </c>
      <c r="F222" s="61"/>
      <c r="G222" s="62"/>
      <c r="H222" s="62"/>
      <c r="I222" s="62"/>
      <c r="J222" s="62"/>
      <c r="K222" s="62"/>
      <c r="L222" s="68">
        <v>15</v>
      </c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</row>
    <row r="223" spans="1:27">
      <c r="A223" s="61">
        <v>2011</v>
      </c>
      <c r="B223" s="61">
        <v>16</v>
      </c>
      <c r="C223" s="61"/>
      <c r="D223" s="64" t="s">
        <v>94</v>
      </c>
      <c r="E223" s="62">
        <v>1916</v>
      </c>
      <c r="F223" s="61"/>
      <c r="G223" s="62"/>
      <c r="H223" s="62"/>
      <c r="I223" s="62"/>
      <c r="J223" s="62"/>
      <c r="K223" s="62"/>
      <c r="L223" s="68">
        <v>16</v>
      </c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</row>
    <row r="224" spans="1:27">
      <c r="A224" s="61">
        <v>2012</v>
      </c>
      <c r="B224" s="61">
        <v>17</v>
      </c>
      <c r="C224" s="61"/>
      <c r="D224" s="64" t="s">
        <v>95</v>
      </c>
      <c r="E224" s="61">
        <v>1917</v>
      </c>
      <c r="F224" s="61"/>
      <c r="G224" s="62"/>
      <c r="H224" s="62"/>
      <c r="I224" s="62"/>
      <c r="J224" s="62"/>
      <c r="K224" s="62"/>
      <c r="L224" s="68">
        <v>17</v>
      </c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</row>
    <row r="225" spans="1:27">
      <c r="A225" s="61">
        <v>2013</v>
      </c>
      <c r="B225" s="61">
        <v>18</v>
      </c>
      <c r="C225" s="61"/>
      <c r="D225" s="64" t="s">
        <v>96</v>
      </c>
      <c r="E225" s="62">
        <v>1918</v>
      </c>
      <c r="F225" s="61"/>
      <c r="G225" s="62"/>
      <c r="H225" s="62"/>
      <c r="I225" s="62"/>
      <c r="J225" s="62"/>
      <c r="K225" s="62"/>
      <c r="L225" s="68">
        <v>18</v>
      </c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</row>
    <row r="226" spans="1:27">
      <c r="A226" s="61">
        <v>2014</v>
      </c>
      <c r="B226" s="61">
        <v>19</v>
      </c>
      <c r="C226" s="61"/>
      <c r="D226" s="64" t="s">
        <v>97</v>
      </c>
      <c r="E226" s="61">
        <v>1919</v>
      </c>
      <c r="F226" s="61"/>
      <c r="G226" s="62"/>
      <c r="H226" s="62"/>
      <c r="I226" s="62"/>
      <c r="J226" s="62"/>
      <c r="K226" s="62"/>
      <c r="L226" s="68">
        <v>19</v>
      </c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</row>
    <row r="227" spans="1:27">
      <c r="A227" s="61">
        <v>2015</v>
      </c>
      <c r="B227" s="61">
        <v>20</v>
      </c>
      <c r="C227" s="61"/>
      <c r="D227" s="64" t="s">
        <v>98</v>
      </c>
      <c r="E227" s="62">
        <v>1920</v>
      </c>
      <c r="F227" s="61"/>
      <c r="G227" s="62"/>
      <c r="H227" s="62"/>
      <c r="I227" s="62"/>
      <c r="J227" s="62"/>
      <c r="K227" s="62"/>
      <c r="L227" s="68">
        <v>20</v>
      </c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</row>
    <row r="228" spans="1:27">
      <c r="A228" s="61"/>
      <c r="B228" s="61">
        <v>21</v>
      </c>
      <c r="C228" s="61"/>
      <c r="D228" s="64" t="s">
        <v>99</v>
      </c>
      <c r="E228" s="61">
        <v>1921</v>
      </c>
      <c r="F228" s="61"/>
      <c r="G228" s="62"/>
      <c r="H228" s="62"/>
      <c r="I228" s="62"/>
      <c r="J228" s="62"/>
      <c r="K228" s="62"/>
      <c r="L228" s="68">
        <v>21</v>
      </c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</row>
    <row r="229" spans="1:27">
      <c r="A229" s="61"/>
      <c r="B229" s="61">
        <v>22</v>
      </c>
      <c r="C229" s="61"/>
      <c r="D229" s="64" t="s">
        <v>100</v>
      </c>
      <c r="E229" s="62">
        <v>1922</v>
      </c>
      <c r="F229" s="61"/>
      <c r="G229" s="62"/>
      <c r="H229" s="62"/>
      <c r="I229" s="62"/>
      <c r="J229" s="62"/>
      <c r="K229" s="62"/>
      <c r="L229" s="68">
        <v>22</v>
      </c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</row>
    <row r="230" spans="1:27">
      <c r="A230" s="61"/>
      <c r="B230" s="61">
        <v>23</v>
      </c>
      <c r="C230" s="61"/>
      <c r="D230" s="64" t="s">
        <v>101</v>
      </c>
      <c r="E230" s="61">
        <v>1923</v>
      </c>
      <c r="F230" s="61"/>
      <c r="G230" s="62"/>
      <c r="H230" s="62"/>
      <c r="I230" s="62"/>
      <c r="J230" s="62"/>
      <c r="K230" s="62"/>
      <c r="L230" s="68">
        <v>23</v>
      </c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</row>
    <row r="231" spans="1:27">
      <c r="A231" s="61"/>
      <c r="B231" s="61">
        <v>24</v>
      </c>
      <c r="C231" s="61"/>
      <c r="D231" s="64" t="s">
        <v>102</v>
      </c>
      <c r="E231" s="62">
        <v>1924</v>
      </c>
      <c r="F231" s="61"/>
      <c r="G231" s="62"/>
      <c r="H231" s="62"/>
      <c r="I231" s="62"/>
      <c r="J231" s="62"/>
      <c r="K231" s="62"/>
      <c r="L231" s="68">
        <v>24</v>
      </c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</row>
    <row r="232" spans="1:27">
      <c r="A232" s="61"/>
      <c r="B232" s="61">
        <v>25</v>
      </c>
      <c r="C232" s="61"/>
      <c r="D232" s="64" t="s">
        <v>103</v>
      </c>
      <c r="E232" s="61">
        <v>1925</v>
      </c>
      <c r="F232" s="61"/>
      <c r="G232" s="62"/>
      <c r="H232" s="62"/>
      <c r="I232" s="62"/>
      <c r="J232" s="62"/>
      <c r="K232" s="62"/>
      <c r="L232" s="68">
        <v>25</v>
      </c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</row>
    <row r="233" spans="1:27">
      <c r="A233" s="61"/>
      <c r="B233" s="61">
        <v>26</v>
      </c>
      <c r="C233" s="61"/>
      <c r="D233" s="64" t="s">
        <v>104</v>
      </c>
      <c r="E233" s="62">
        <v>1926</v>
      </c>
      <c r="F233" s="61"/>
      <c r="G233" s="62"/>
      <c r="H233" s="62"/>
      <c r="I233" s="62"/>
      <c r="J233" s="62"/>
      <c r="K233" s="62"/>
      <c r="L233" s="68">
        <v>26</v>
      </c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</row>
    <row r="234" spans="1:27">
      <c r="A234" s="61"/>
      <c r="B234" s="61">
        <v>27</v>
      </c>
      <c r="C234" s="61"/>
      <c r="D234" s="64" t="s">
        <v>105</v>
      </c>
      <c r="E234" s="61">
        <v>1927</v>
      </c>
      <c r="F234" s="61"/>
      <c r="G234" s="62"/>
      <c r="H234" s="62"/>
      <c r="I234" s="62"/>
      <c r="J234" s="62"/>
      <c r="K234" s="62"/>
      <c r="L234" s="68">
        <v>27</v>
      </c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</row>
    <row r="235" spans="1:27">
      <c r="A235" s="61"/>
      <c r="B235" s="61">
        <v>28</v>
      </c>
      <c r="C235" s="61"/>
      <c r="D235" s="64" t="s">
        <v>106</v>
      </c>
      <c r="E235" s="62">
        <v>1928</v>
      </c>
      <c r="F235" s="61"/>
      <c r="G235" s="62"/>
      <c r="H235" s="62"/>
      <c r="I235" s="62"/>
      <c r="J235" s="62"/>
      <c r="K235" s="62"/>
      <c r="L235" s="68">
        <v>28</v>
      </c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</row>
    <row r="236" spans="1:27">
      <c r="A236" s="61"/>
      <c r="B236" s="61">
        <v>29</v>
      </c>
      <c r="C236" s="61"/>
      <c r="D236" s="64" t="s">
        <v>107</v>
      </c>
      <c r="E236" s="61">
        <v>1929</v>
      </c>
      <c r="F236" s="61"/>
      <c r="G236" s="62"/>
      <c r="H236" s="62"/>
      <c r="I236" s="62"/>
      <c r="J236" s="62"/>
      <c r="K236" s="62"/>
      <c r="L236" s="68">
        <v>29</v>
      </c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</row>
    <row r="237" spans="1:27">
      <c r="A237" s="61"/>
      <c r="B237" s="61">
        <v>30</v>
      </c>
      <c r="C237" s="61"/>
      <c r="D237" s="64" t="s">
        <v>108</v>
      </c>
      <c r="E237" s="62">
        <v>1930</v>
      </c>
      <c r="F237" s="61"/>
      <c r="G237" s="62"/>
      <c r="H237" s="62"/>
      <c r="I237" s="62"/>
      <c r="J237" s="62"/>
      <c r="K237" s="62"/>
      <c r="L237" s="68">
        <v>30</v>
      </c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</row>
    <row r="238" spans="1:27">
      <c r="A238" s="64"/>
      <c r="B238" s="62">
        <v>31</v>
      </c>
      <c r="C238" s="62"/>
      <c r="D238" s="64" t="s">
        <v>109</v>
      </c>
      <c r="E238" s="61">
        <v>1931</v>
      </c>
      <c r="F238" s="61"/>
      <c r="G238" s="61"/>
      <c r="H238" s="61"/>
      <c r="I238" s="61"/>
      <c r="J238" s="61"/>
      <c r="K238" s="61"/>
      <c r="L238" s="68">
        <v>31</v>
      </c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</row>
    <row r="239" spans="1:27">
      <c r="A239" s="61"/>
      <c r="B239" s="61"/>
      <c r="C239" s="61"/>
      <c r="D239" s="64" t="s">
        <v>110</v>
      </c>
      <c r="E239" s="62">
        <v>1932</v>
      </c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</row>
    <row r="240" spans="1:27">
      <c r="A240" s="61"/>
      <c r="B240" s="61"/>
      <c r="C240" s="61"/>
      <c r="D240" s="64" t="s">
        <v>111</v>
      </c>
      <c r="E240" s="61">
        <v>1933</v>
      </c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</row>
    <row r="241" spans="1:27">
      <c r="A241" s="61"/>
      <c r="B241" s="61"/>
      <c r="C241" s="61"/>
      <c r="D241" s="64" t="s">
        <v>112</v>
      </c>
      <c r="E241" s="62">
        <v>1934</v>
      </c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</row>
    <row r="242" spans="1:27">
      <c r="A242" s="61"/>
      <c r="B242" s="61"/>
      <c r="C242" s="61"/>
      <c r="D242" s="64" t="s">
        <v>113</v>
      </c>
      <c r="E242" s="61">
        <v>1935</v>
      </c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</row>
    <row r="243" spans="1:27">
      <c r="A243" s="61"/>
      <c r="B243" s="61"/>
      <c r="C243" s="61"/>
      <c r="D243" s="64" t="s">
        <v>114</v>
      </c>
      <c r="E243" s="62">
        <v>1936</v>
      </c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</row>
    <row r="244" spans="1:27">
      <c r="A244" s="61"/>
      <c r="B244" s="61"/>
      <c r="C244" s="61"/>
      <c r="D244" s="64" t="s">
        <v>115</v>
      </c>
      <c r="E244" s="61">
        <v>1937</v>
      </c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</row>
    <row r="245" spans="1:27">
      <c r="A245" s="61"/>
      <c r="B245" s="61"/>
      <c r="C245" s="61"/>
      <c r="D245" s="64" t="s">
        <v>116</v>
      </c>
      <c r="E245" s="62">
        <v>1938</v>
      </c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</row>
    <row r="246" spans="1:27">
      <c r="A246" s="61"/>
      <c r="B246" s="61"/>
      <c r="C246" s="61"/>
      <c r="D246" s="64" t="s">
        <v>117</v>
      </c>
      <c r="E246" s="61">
        <v>1939</v>
      </c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</row>
    <row r="247" spans="1:27">
      <c r="A247" s="61"/>
      <c r="B247" s="61"/>
      <c r="C247" s="61"/>
      <c r="D247" s="64" t="s">
        <v>118</v>
      </c>
      <c r="E247" s="62">
        <v>1940</v>
      </c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</row>
  </sheetData>
  <sheetProtection algorithmName="SHA-512" hashValue="ZLatUjXRijsnSVzWoVx0BcSQz/ZJmC4WZgfhHooWhmUMnJ3IY1rv3AYBDRDd9SSas55iAwyca3NFpL8nR/PW+w==" saltValue="KksWl6GB6BtoTXZjoJkWzQ==" spinCount="100000" sheet="1" objects="1" scenarios="1"/>
  <mergeCells count="28">
    <mergeCell ref="A2:B4"/>
    <mergeCell ref="E2:G2"/>
    <mergeCell ref="I2:J2"/>
    <mergeCell ref="K2:N2"/>
    <mergeCell ref="T2:U2"/>
    <mergeCell ref="T3:U3"/>
    <mergeCell ref="I4:J4"/>
    <mergeCell ref="K4:N4"/>
    <mergeCell ref="T4:U4"/>
    <mergeCell ref="N7:N8"/>
    <mergeCell ref="E6:H6"/>
    <mergeCell ref="A7:A8"/>
    <mergeCell ref="B7:B8"/>
    <mergeCell ref="C7:C8"/>
    <mergeCell ref="D7:D8"/>
    <mergeCell ref="E7:H7"/>
    <mergeCell ref="I7:I8"/>
    <mergeCell ref="J7:J8"/>
    <mergeCell ref="K7:K8"/>
    <mergeCell ref="L7:L8"/>
    <mergeCell ref="M7:M8"/>
    <mergeCell ref="U7:U8"/>
    <mergeCell ref="O7:O8"/>
    <mergeCell ref="P7:P8"/>
    <mergeCell ref="Q7:Q8"/>
    <mergeCell ref="R7:R8"/>
    <mergeCell ref="S7:S8"/>
    <mergeCell ref="T7:T8"/>
  </mergeCells>
  <dataValidations count="11">
    <dataValidation type="list" showErrorMessage="1" sqref="M9:M161 O9:O161" xr:uid="{087CDB2C-7781-4CC8-A388-840E4E2F435F}">
      <formula1>$B$207:$B$238</formula1>
    </dataValidation>
    <dataValidation type="list" allowBlank="1" showErrorMessage="1" sqref="E9:E161" xr:uid="{E6C02A17-4EEF-49B1-8DE6-E73252C74582}">
      <formula1>$B$208:$B$238</formula1>
    </dataValidation>
    <dataValidation type="list" allowBlank="1" showErrorMessage="1" sqref="F9:F161" xr:uid="{53FBB128-700F-42B1-B078-A028D9F77073}">
      <formula1>$B$208:$B$219</formula1>
    </dataValidation>
    <dataValidation type="list" allowBlank="1" showErrorMessage="1" sqref="G9:G161" xr:uid="{789A1938-46DB-46F2-A44C-212B7A715439}">
      <formula1>$E$207:$E$328</formula1>
    </dataValidation>
    <dataValidation type="list" showErrorMessage="1" sqref="L9:L161" xr:uid="{3B83FE17-38C1-4714-8697-B1BDE2955BDA}">
      <formula1>$G$215:$G$216</formula1>
    </dataValidation>
    <dataValidation type="list" showErrorMessage="1" sqref="D9:D161 I9:I161 D206" xr:uid="{6BC8C30A-B497-42A4-B552-5C094BB1FE0F}">
      <formula1>$D$207:$D$413</formula1>
    </dataValidation>
    <dataValidation type="list" showErrorMessage="1" sqref="R9:R161" xr:uid="{7415520C-008E-420C-80F4-E245F2B18313}">
      <formula1>$A$202:$A$205</formula1>
    </dataValidation>
    <dataValidation type="list" showErrorMessage="1" sqref="S9:S161" xr:uid="{18854E3F-A01E-40AA-A44B-AFE79B3AD552}">
      <formula1>"Gross,Net"</formula1>
    </dataValidation>
    <dataValidation type="list" showErrorMessage="1" sqref="N9:N161" xr:uid="{44C50E14-4D5A-4ABB-81CC-C9A39063EEBC}">
      <formula1>$G$210:$G$213</formula1>
    </dataValidation>
    <dataValidation type="list" showErrorMessage="1" sqref="E2" xr:uid="{3915D8CE-FB95-43B4-9DCC-58D918319FB5}">
      <formula1>$A$208:$A$219</formula1>
    </dataValidation>
    <dataValidation type="list" showErrorMessage="1" sqref="J9:J161" xr:uid="{46DF0FE7-91DC-4F25-B8C1-7688BB1559DC}">
      <formula1>"Full,Limited"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E5BD7-6C7F-4B2E-9C5E-B6ADB0F5C769}">
  <dimension ref="A1:P162"/>
  <sheetViews>
    <sheetView workbookViewId="0">
      <selection activeCell="P7" sqref="P7"/>
    </sheetView>
  </sheetViews>
  <sheetFormatPr defaultColWidth="17.33203125" defaultRowHeight="14.4"/>
  <cols>
    <col min="1" max="1" width="11.5546875" customWidth="1"/>
    <col min="2" max="2" width="6.33203125" customWidth="1"/>
    <col min="3" max="3" width="15.5546875" customWidth="1"/>
    <col min="4" max="13" width="7.33203125" customWidth="1"/>
    <col min="14" max="14" width="7.44140625" customWidth="1"/>
    <col min="15" max="15" width="8" customWidth="1"/>
    <col min="16" max="16" width="9.33203125" customWidth="1"/>
  </cols>
  <sheetData>
    <row r="1" spans="1:16" ht="18" customHeight="1">
      <c r="A1" s="192" t="str">
        <f>CONCATENATE("Contractors ","(CVR: ",'[1]Specification of wages &amp; taxes'!C3,")"," list of subcontractors, ")</f>
        <v xml:space="preserve">Contractors (CVR: ) list of subcontractors, 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93"/>
    </row>
    <row r="2" spans="1:16" ht="18" customHeight="1">
      <c r="A2" s="183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7"/>
    </row>
    <row r="3" spans="1:16" ht="18" customHeight="1">
      <c r="A3" s="194" t="s">
        <v>132</v>
      </c>
      <c r="B3" s="197" t="s">
        <v>122</v>
      </c>
      <c r="C3" s="198" t="s">
        <v>133</v>
      </c>
      <c r="D3" s="199" t="s">
        <v>134</v>
      </c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93"/>
      <c r="P3" s="106"/>
    </row>
    <row r="4" spans="1:16" ht="18" customHeight="1">
      <c r="A4" s="195"/>
      <c r="B4" s="195"/>
      <c r="C4" s="185"/>
      <c r="D4" s="107" t="s">
        <v>135</v>
      </c>
      <c r="E4" s="107" t="s">
        <v>136</v>
      </c>
      <c r="F4" s="200" t="str">
        <f>"         reported tax payments"</f>
        <v xml:space="preserve">         reported tax payments</v>
      </c>
      <c r="G4" s="157"/>
      <c r="H4" s="157"/>
      <c r="I4" s="108" t="str">
        <f>"3 )         N:"</f>
        <v>3 )         N:</v>
      </c>
      <c r="J4" s="200" t="s">
        <v>137</v>
      </c>
      <c r="K4" s="157"/>
      <c r="L4" s="157"/>
      <c r="M4" s="157"/>
      <c r="N4" s="157"/>
      <c r="O4" s="109"/>
      <c r="P4" s="110"/>
    </row>
    <row r="5" spans="1:16" ht="18" customHeight="1">
      <c r="A5" s="195"/>
      <c r="B5" s="195"/>
      <c r="C5" s="185"/>
      <c r="D5" s="107" t="s">
        <v>138</v>
      </c>
      <c r="E5" s="107" t="s">
        <v>139</v>
      </c>
      <c r="F5" s="201" t="str">
        <f>"         waiting for information"</f>
        <v xml:space="preserve">         waiting for information</v>
      </c>
      <c r="G5" s="179"/>
      <c r="H5" s="179"/>
      <c r="I5" s="108" t="str">
        <f>"4 )         F:"</f>
        <v>4 )         F:</v>
      </c>
      <c r="J5" s="201" t="s">
        <v>140</v>
      </c>
      <c r="K5" s="179"/>
      <c r="L5" s="179"/>
      <c r="M5" s="179"/>
      <c r="N5" s="179"/>
      <c r="O5" s="109"/>
      <c r="P5" s="111"/>
    </row>
    <row r="6" spans="1:16" ht="18" customHeight="1">
      <c r="A6" s="195"/>
      <c r="B6" s="195"/>
      <c r="C6" s="185"/>
      <c r="D6" s="104" t="s">
        <v>47</v>
      </c>
      <c r="E6" s="105" t="s">
        <v>53</v>
      </c>
      <c r="F6" s="105" t="s">
        <v>58</v>
      </c>
      <c r="G6" s="105" t="s">
        <v>62</v>
      </c>
      <c r="H6" s="105" t="s">
        <v>2</v>
      </c>
      <c r="I6" s="105" t="s">
        <v>68</v>
      </c>
      <c r="J6" s="105" t="s">
        <v>71</v>
      </c>
      <c r="K6" s="105" t="s">
        <v>74</v>
      </c>
      <c r="L6" s="105" t="s">
        <v>77</v>
      </c>
      <c r="M6" s="105" t="s">
        <v>81</v>
      </c>
      <c r="N6" s="105" t="s">
        <v>84</v>
      </c>
      <c r="O6" s="112" t="s">
        <v>87</v>
      </c>
      <c r="P6" s="113">
        <v>2025</v>
      </c>
    </row>
    <row r="7" spans="1:16" ht="18" customHeight="1">
      <c r="A7" s="196"/>
      <c r="B7" s="196"/>
      <c r="C7" s="183"/>
      <c r="D7" s="114" t="str">
        <f t="shared" ref="D7:O7" si="0">IF(SUMIF(D8:D162,"&gt;0")&gt;0,SUMIF(D8:D162,"&gt;0"),"")</f>
        <v/>
      </c>
      <c r="E7" s="115" t="str">
        <f t="shared" si="0"/>
        <v/>
      </c>
      <c r="F7" s="115" t="str">
        <f t="shared" si="0"/>
        <v/>
      </c>
      <c r="G7" s="115" t="str">
        <f t="shared" si="0"/>
        <v/>
      </c>
      <c r="H7" s="115" t="str">
        <f t="shared" si="0"/>
        <v/>
      </c>
      <c r="I7" s="115" t="str">
        <f t="shared" si="0"/>
        <v/>
      </c>
      <c r="J7" s="115" t="str">
        <f t="shared" si="0"/>
        <v/>
      </c>
      <c r="K7" s="115" t="str">
        <f t="shared" si="0"/>
        <v/>
      </c>
      <c r="L7" s="115" t="str">
        <f t="shared" si="0"/>
        <v/>
      </c>
      <c r="M7" s="115" t="str">
        <f t="shared" si="0"/>
        <v/>
      </c>
      <c r="N7" s="115" t="str">
        <f t="shared" si="0"/>
        <v/>
      </c>
      <c r="O7" s="116" t="str">
        <f t="shared" si="0"/>
        <v/>
      </c>
      <c r="P7" s="117" t="str">
        <f>IF(SUM(D7:O7)&gt;0,SUM(D7:O7),"")</f>
        <v/>
      </c>
    </row>
    <row r="8" spans="1:16" ht="22.5" customHeight="1">
      <c r="A8" s="118"/>
      <c r="B8" s="118"/>
      <c r="C8" s="119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17" t="str">
        <f t="shared" ref="P8:P162" si="1">IF(SUMIF(D8:O8,"&gt;0")&gt;0,SUMIF(D8:O8,"&gt;0"),"")</f>
        <v/>
      </c>
    </row>
    <row r="9" spans="1:16" ht="22.5" customHeight="1">
      <c r="A9" s="118"/>
      <c r="B9" s="118"/>
      <c r="C9" s="118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17" t="str">
        <f t="shared" si="1"/>
        <v/>
      </c>
    </row>
    <row r="10" spans="1:16" ht="22.5" customHeight="1">
      <c r="A10" s="118"/>
      <c r="B10" s="118"/>
      <c r="C10" s="118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17" t="str">
        <f t="shared" si="1"/>
        <v/>
      </c>
    </row>
    <row r="11" spans="1:16" ht="22.5" customHeight="1">
      <c r="A11" s="118"/>
      <c r="B11" s="118"/>
      <c r="C11" s="118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17" t="str">
        <f t="shared" si="1"/>
        <v/>
      </c>
    </row>
    <row r="12" spans="1:16" ht="22.5" customHeight="1">
      <c r="A12" s="118"/>
      <c r="B12" s="118"/>
      <c r="C12" s="118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17" t="str">
        <f t="shared" si="1"/>
        <v/>
      </c>
    </row>
    <row r="13" spans="1:16" ht="22.5" customHeight="1">
      <c r="A13" s="118"/>
      <c r="B13" s="118"/>
      <c r="C13" s="118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17" t="str">
        <f t="shared" si="1"/>
        <v/>
      </c>
    </row>
    <row r="14" spans="1:16" ht="22.5" customHeight="1">
      <c r="A14" s="118"/>
      <c r="B14" s="118"/>
      <c r="C14" s="118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17" t="str">
        <f t="shared" si="1"/>
        <v/>
      </c>
    </row>
    <row r="15" spans="1:16" ht="22.5" customHeight="1">
      <c r="A15" s="118"/>
      <c r="B15" s="118"/>
      <c r="C15" s="118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17" t="str">
        <f t="shared" si="1"/>
        <v/>
      </c>
    </row>
    <row r="16" spans="1:16" ht="22.5" customHeight="1">
      <c r="A16" s="118"/>
      <c r="B16" s="118"/>
      <c r="C16" s="118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17" t="str">
        <f t="shared" si="1"/>
        <v/>
      </c>
    </row>
    <row r="17" spans="1:16" ht="22.5" customHeight="1">
      <c r="A17" s="118"/>
      <c r="B17" s="118"/>
      <c r="C17" s="118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17" t="str">
        <f t="shared" si="1"/>
        <v/>
      </c>
    </row>
    <row r="18" spans="1:16" ht="22.5" customHeight="1">
      <c r="A18" s="118"/>
      <c r="B18" s="118"/>
      <c r="C18" s="118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17" t="str">
        <f t="shared" si="1"/>
        <v/>
      </c>
    </row>
    <row r="19" spans="1:16" ht="22.5" customHeight="1">
      <c r="A19" s="118"/>
      <c r="B19" s="118"/>
      <c r="C19" s="118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17" t="str">
        <f t="shared" si="1"/>
        <v/>
      </c>
    </row>
    <row r="20" spans="1:16" ht="22.5" customHeight="1">
      <c r="A20" s="118"/>
      <c r="B20" s="118"/>
      <c r="C20" s="118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17" t="str">
        <f t="shared" si="1"/>
        <v/>
      </c>
    </row>
    <row r="21" spans="1:16" ht="22.5" customHeight="1">
      <c r="A21" s="118"/>
      <c r="B21" s="118"/>
      <c r="C21" s="118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17" t="str">
        <f t="shared" si="1"/>
        <v/>
      </c>
    </row>
    <row r="22" spans="1:16" ht="22.5" customHeight="1">
      <c r="A22" s="118"/>
      <c r="B22" s="118"/>
      <c r="C22" s="118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17" t="str">
        <f t="shared" si="1"/>
        <v/>
      </c>
    </row>
    <row r="23" spans="1:16" ht="22.5" customHeight="1">
      <c r="A23" s="118"/>
      <c r="B23" s="118"/>
      <c r="C23" s="118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17" t="str">
        <f t="shared" si="1"/>
        <v/>
      </c>
    </row>
    <row r="24" spans="1:16" ht="22.5" customHeight="1">
      <c r="A24" s="118"/>
      <c r="B24" s="118"/>
      <c r="C24" s="118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17" t="str">
        <f t="shared" si="1"/>
        <v/>
      </c>
    </row>
    <row r="25" spans="1:16" ht="22.5" customHeight="1">
      <c r="A25" s="118"/>
      <c r="B25" s="118"/>
      <c r="C25" s="118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17" t="str">
        <f t="shared" si="1"/>
        <v/>
      </c>
    </row>
    <row r="26" spans="1:16" ht="22.5" customHeight="1">
      <c r="A26" s="118"/>
      <c r="B26" s="118"/>
      <c r="C26" s="118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17" t="str">
        <f t="shared" si="1"/>
        <v/>
      </c>
    </row>
    <row r="27" spans="1:16" ht="22.5" customHeight="1">
      <c r="A27" s="118"/>
      <c r="B27" s="118"/>
      <c r="C27" s="118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17" t="str">
        <f t="shared" si="1"/>
        <v/>
      </c>
    </row>
    <row r="28" spans="1:16" ht="22.5" customHeight="1">
      <c r="A28" s="118"/>
      <c r="B28" s="118"/>
      <c r="C28" s="118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17" t="str">
        <f t="shared" si="1"/>
        <v/>
      </c>
    </row>
    <row r="29" spans="1:16" ht="22.5" customHeight="1">
      <c r="A29" s="118"/>
      <c r="B29" s="118"/>
      <c r="C29" s="118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17" t="str">
        <f t="shared" si="1"/>
        <v/>
      </c>
    </row>
    <row r="30" spans="1:16" ht="22.5" customHeight="1">
      <c r="A30" s="118"/>
      <c r="B30" s="118"/>
      <c r="C30" s="118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17" t="str">
        <f t="shared" si="1"/>
        <v/>
      </c>
    </row>
    <row r="31" spans="1:16" ht="22.5" customHeight="1">
      <c r="A31" s="118"/>
      <c r="B31" s="118"/>
      <c r="C31" s="118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17" t="str">
        <f t="shared" si="1"/>
        <v/>
      </c>
    </row>
    <row r="32" spans="1:16" ht="22.5" customHeight="1">
      <c r="A32" s="118"/>
      <c r="B32" s="118"/>
      <c r="C32" s="118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17" t="str">
        <f t="shared" si="1"/>
        <v/>
      </c>
    </row>
    <row r="33" spans="1:16" ht="22.5" customHeight="1">
      <c r="A33" s="122"/>
      <c r="B33" s="122"/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17" t="str">
        <f t="shared" si="1"/>
        <v/>
      </c>
    </row>
    <row r="34" spans="1:16" ht="22.5" customHeight="1">
      <c r="A34" s="122"/>
      <c r="B34" s="122"/>
      <c r="C34" s="122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17" t="str">
        <f t="shared" si="1"/>
        <v/>
      </c>
    </row>
    <row r="35" spans="1:16" ht="22.5" customHeight="1">
      <c r="A35" s="122"/>
      <c r="B35" s="122"/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17" t="str">
        <f t="shared" si="1"/>
        <v/>
      </c>
    </row>
    <row r="36" spans="1:16" ht="22.5" customHeight="1">
      <c r="A36" s="122"/>
      <c r="B36" s="122"/>
      <c r="C36" s="122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17" t="str">
        <f t="shared" si="1"/>
        <v/>
      </c>
    </row>
    <row r="37" spans="1:16" ht="22.5" customHeight="1">
      <c r="A37" s="122"/>
      <c r="B37" s="122"/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17" t="str">
        <f t="shared" si="1"/>
        <v/>
      </c>
    </row>
    <row r="38" spans="1:16" ht="22.5" customHeight="1">
      <c r="A38" s="122"/>
      <c r="B38" s="122"/>
      <c r="C38" s="122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17" t="str">
        <f t="shared" si="1"/>
        <v/>
      </c>
    </row>
    <row r="39" spans="1:16" ht="22.5" customHeight="1">
      <c r="A39" s="122"/>
      <c r="B39" s="122"/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17" t="str">
        <f t="shared" si="1"/>
        <v/>
      </c>
    </row>
    <row r="40" spans="1:16" ht="22.5" customHeight="1">
      <c r="A40" s="122"/>
      <c r="B40" s="122"/>
      <c r="C40" s="122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17" t="str">
        <f t="shared" si="1"/>
        <v/>
      </c>
    </row>
    <row r="41" spans="1:16" ht="22.5" customHeight="1">
      <c r="A41" s="122"/>
      <c r="B41" s="122"/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17" t="str">
        <f t="shared" si="1"/>
        <v/>
      </c>
    </row>
    <row r="42" spans="1:16" ht="22.5" customHeight="1">
      <c r="A42" s="118"/>
      <c r="B42" s="118"/>
      <c r="C42" s="118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17" t="str">
        <f t="shared" si="1"/>
        <v/>
      </c>
    </row>
    <row r="43" spans="1:16" ht="22.5" customHeight="1">
      <c r="A43" s="118"/>
      <c r="B43" s="118"/>
      <c r="C43" s="118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17" t="str">
        <f t="shared" si="1"/>
        <v/>
      </c>
    </row>
    <row r="44" spans="1:16" ht="22.5" customHeight="1">
      <c r="A44" s="118"/>
      <c r="B44" s="118"/>
      <c r="C44" s="118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17" t="str">
        <f t="shared" si="1"/>
        <v/>
      </c>
    </row>
    <row r="45" spans="1:16" ht="22.5" customHeight="1">
      <c r="A45" s="118"/>
      <c r="B45" s="118"/>
      <c r="C45" s="118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17" t="str">
        <f t="shared" si="1"/>
        <v/>
      </c>
    </row>
    <row r="46" spans="1:16" ht="22.5" customHeight="1">
      <c r="A46" s="118"/>
      <c r="B46" s="118"/>
      <c r="C46" s="118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17" t="str">
        <f t="shared" si="1"/>
        <v/>
      </c>
    </row>
    <row r="47" spans="1:16" ht="22.5" customHeight="1">
      <c r="A47" s="118"/>
      <c r="B47" s="118"/>
      <c r="C47" s="118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17" t="str">
        <f t="shared" si="1"/>
        <v/>
      </c>
    </row>
    <row r="48" spans="1:16" ht="22.5" customHeight="1">
      <c r="A48" s="118"/>
      <c r="B48" s="118"/>
      <c r="C48" s="118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17" t="str">
        <f t="shared" si="1"/>
        <v/>
      </c>
    </row>
    <row r="49" spans="1:16" ht="22.5" customHeight="1">
      <c r="A49" s="118"/>
      <c r="B49" s="118"/>
      <c r="C49" s="118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17" t="str">
        <f t="shared" si="1"/>
        <v/>
      </c>
    </row>
    <row r="50" spans="1:16" ht="22.5" customHeight="1">
      <c r="A50" s="122"/>
      <c r="B50" s="122"/>
      <c r="C50" s="122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17" t="str">
        <f t="shared" si="1"/>
        <v/>
      </c>
    </row>
    <row r="51" spans="1:16" ht="22.5" customHeight="1">
      <c r="A51" s="122"/>
      <c r="B51" s="122"/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17" t="str">
        <f t="shared" si="1"/>
        <v/>
      </c>
    </row>
    <row r="52" spans="1:16" ht="22.5" customHeight="1">
      <c r="A52" s="122"/>
      <c r="B52" s="122"/>
      <c r="C52" s="122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17" t="str">
        <f t="shared" si="1"/>
        <v/>
      </c>
    </row>
    <row r="53" spans="1:16" ht="22.5" customHeight="1">
      <c r="A53" s="122"/>
      <c r="B53" s="122"/>
      <c r="C53" s="122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17" t="str">
        <f t="shared" si="1"/>
        <v/>
      </c>
    </row>
    <row r="54" spans="1:16" ht="22.5" customHeight="1">
      <c r="A54" s="122"/>
      <c r="B54" s="122"/>
      <c r="C54" s="122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17" t="str">
        <f t="shared" si="1"/>
        <v/>
      </c>
    </row>
    <row r="55" spans="1:16" ht="22.5" customHeight="1">
      <c r="A55" s="122"/>
      <c r="B55" s="122"/>
      <c r="C55" s="122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17" t="str">
        <f t="shared" si="1"/>
        <v/>
      </c>
    </row>
    <row r="56" spans="1:16" ht="22.5" customHeight="1">
      <c r="A56" s="122"/>
      <c r="B56" s="122"/>
      <c r="C56" s="122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17" t="str">
        <f t="shared" si="1"/>
        <v/>
      </c>
    </row>
    <row r="57" spans="1:16" ht="22.5" customHeight="1">
      <c r="A57" s="122"/>
      <c r="B57" s="122"/>
      <c r="C57" s="122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17" t="str">
        <f t="shared" si="1"/>
        <v/>
      </c>
    </row>
    <row r="58" spans="1:16" ht="22.5" customHeight="1">
      <c r="A58" s="122"/>
      <c r="B58" s="122"/>
      <c r="C58" s="122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17" t="str">
        <f t="shared" si="1"/>
        <v/>
      </c>
    </row>
    <row r="59" spans="1:16" ht="21.75" customHeight="1">
      <c r="A59" s="118"/>
      <c r="B59" s="118"/>
      <c r="C59" s="118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17" t="str">
        <f t="shared" si="1"/>
        <v/>
      </c>
    </row>
    <row r="60" spans="1:16" ht="21.75" customHeight="1">
      <c r="A60" s="118"/>
      <c r="B60" s="118"/>
      <c r="C60" s="118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17" t="str">
        <f t="shared" si="1"/>
        <v/>
      </c>
    </row>
    <row r="61" spans="1:16" ht="21.75" customHeight="1">
      <c r="A61" s="118"/>
      <c r="B61" s="118"/>
      <c r="C61" s="118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17" t="str">
        <f t="shared" si="1"/>
        <v/>
      </c>
    </row>
    <row r="62" spans="1:16" ht="21.75" customHeight="1">
      <c r="A62" s="118"/>
      <c r="B62" s="118"/>
      <c r="C62" s="118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17" t="str">
        <f t="shared" si="1"/>
        <v/>
      </c>
    </row>
    <row r="63" spans="1:16" ht="21.75" customHeight="1">
      <c r="A63" s="118"/>
      <c r="B63" s="118"/>
      <c r="C63" s="118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17" t="str">
        <f t="shared" si="1"/>
        <v/>
      </c>
    </row>
    <row r="64" spans="1:16" ht="21.75" customHeight="1">
      <c r="A64" s="118"/>
      <c r="B64" s="118"/>
      <c r="C64" s="118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17" t="str">
        <f t="shared" si="1"/>
        <v/>
      </c>
    </row>
    <row r="65" spans="1:16" ht="21.75" customHeight="1">
      <c r="A65" s="118"/>
      <c r="B65" s="118"/>
      <c r="C65" s="118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17" t="str">
        <f t="shared" si="1"/>
        <v/>
      </c>
    </row>
    <row r="66" spans="1:16" ht="21.75" customHeight="1">
      <c r="A66" s="118"/>
      <c r="B66" s="118"/>
      <c r="C66" s="118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17" t="str">
        <f t="shared" si="1"/>
        <v/>
      </c>
    </row>
    <row r="67" spans="1:16" ht="21.75" customHeight="1">
      <c r="A67" s="118"/>
      <c r="B67" s="118"/>
      <c r="C67" s="118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17" t="str">
        <f t="shared" si="1"/>
        <v/>
      </c>
    </row>
    <row r="68" spans="1:16" ht="21.75" customHeight="1">
      <c r="A68" s="118"/>
      <c r="B68" s="118"/>
      <c r="C68" s="118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17" t="str">
        <f t="shared" si="1"/>
        <v/>
      </c>
    </row>
    <row r="69" spans="1:16" ht="21.75" customHeight="1">
      <c r="A69" s="118"/>
      <c r="B69" s="118"/>
      <c r="C69" s="118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17" t="str">
        <f t="shared" si="1"/>
        <v/>
      </c>
    </row>
    <row r="70" spans="1:16" ht="21.75" customHeight="1">
      <c r="A70" s="118"/>
      <c r="B70" s="118"/>
      <c r="C70" s="118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7" t="str">
        <f t="shared" si="1"/>
        <v/>
      </c>
    </row>
    <row r="71" spans="1:16" ht="21.75" customHeight="1">
      <c r="A71" s="118"/>
      <c r="B71" s="118"/>
      <c r="C71" s="118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17" t="str">
        <f t="shared" si="1"/>
        <v/>
      </c>
    </row>
    <row r="72" spans="1:16" ht="21.75" customHeight="1">
      <c r="A72" s="118"/>
      <c r="B72" s="118"/>
      <c r="C72" s="118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17" t="str">
        <f t="shared" si="1"/>
        <v/>
      </c>
    </row>
    <row r="73" spans="1:16" ht="21.75" customHeight="1">
      <c r="A73" s="118"/>
      <c r="B73" s="118"/>
      <c r="C73" s="118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17" t="str">
        <f t="shared" si="1"/>
        <v/>
      </c>
    </row>
    <row r="74" spans="1:16" ht="21.75" customHeight="1">
      <c r="A74" s="118"/>
      <c r="B74" s="118"/>
      <c r="C74" s="118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17" t="str">
        <f t="shared" si="1"/>
        <v/>
      </c>
    </row>
    <row r="75" spans="1:16" ht="21.75" customHeight="1">
      <c r="A75" s="118"/>
      <c r="B75" s="118"/>
      <c r="C75" s="118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17" t="str">
        <f t="shared" si="1"/>
        <v/>
      </c>
    </row>
    <row r="76" spans="1:16" ht="21.75" customHeight="1">
      <c r="A76" s="118"/>
      <c r="B76" s="118"/>
      <c r="C76" s="118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17" t="str">
        <f t="shared" si="1"/>
        <v/>
      </c>
    </row>
    <row r="77" spans="1:16" ht="21.75" customHeight="1">
      <c r="A77" s="118"/>
      <c r="B77" s="118"/>
      <c r="C77" s="118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17" t="str">
        <f t="shared" si="1"/>
        <v/>
      </c>
    </row>
    <row r="78" spans="1:16" ht="21.75" customHeight="1">
      <c r="A78" s="118"/>
      <c r="B78" s="118"/>
      <c r="C78" s="118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17" t="str">
        <f t="shared" si="1"/>
        <v/>
      </c>
    </row>
    <row r="79" spans="1:16" ht="21.75" customHeight="1">
      <c r="A79" s="118"/>
      <c r="B79" s="118"/>
      <c r="C79" s="118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17" t="str">
        <f t="shared" si="1"/>
        <v/>
      </c>
    </row>
    <row r="80" spans="1:16" ht="21.75" customHeight="1">
      <c r="A80" s="118"/>
      <c r="B80" s="118"/>
      <c r="C80" s="118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17" t="str">
        <f t="shared" si="1"/>
        <v/>
      </c>
    </row>
    <row r="81" spans="1:16" ht="21.75" customHeight="1">
      <c r="A81" s="118"/>
      <c r="B81" s="118"/>
      <c r="C81" s="118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17" t="str">
        <f t="shared" si="1"/>
        <v/>
      </c>
    </row>
    <row r="82" spans="1:16" ht="21.75" customHeight="1">
      <c r="A82" s="118"/>
      <c r="B82" s="118"/>
      <c r="C82" s="118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17" t="str">
        <f t="shared" si="1"/>
        <v/>
      </c>
    </row>
    <row r="83" spans="1:16" ht="21.75" customHeight="1">
      <c r="A83" s="118"/>
      <c r="B83" s="118"/>
      <c r="C83" s="118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17" t="str">
        <f t="shared" si="1"/>
        <v/>
      </c>
    </row>
    <row r="84" spans="1:16" ht="21.75" customHeight="1">
      <c r="A84" s="122"/>
      <c r="B84" s="122"/>
      <c r="C84" s="122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17" t="str">
        <f t="shared" si="1"/>
        <v/>
      </c>
    </row>
    <row r="85" spans="1:16" ht="21.75" customHeight="1">
      <c r="A85" s="122"/>
      <c r="B85" s="122"/>
      <c r="C85" s="122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17" t="str">
        <f t="shared" si="1"/>
        <v/>
      </c>
    </row>
    <row r="86" spans="1:16" ht="21.75" customHeight="1">
      <c r="A86" s="122"/>
      <c r="B86" s="122"/>
      <c r="C86" s="122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17" t="str">
        <f t="shared" si="1"/>
        <v/>
      </c>
    </row>
    <row r="87" spans="1:16" ht="21.75" customHeight="1">
      <c r="A87" s="122"/>
      <c r="B87" s="122"/>
      <c r="C87" s="122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17" t="str">
        <f t="shared" si="1"/>
        <v/>
      </c>
    </row>
    <row r="88" spans="1:16" ht="21.75" customHeight="1">
      <c r="A88" s="122"/>
      <c r="B88" s="122"/>
      <c r="C88" s="122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17" t="str">
        <f t="shared" si="1"/>
        <v/>
      </c>
    </row>
    <row r="89" spans="1:16" ht="21.75" customHeight="1">
      <c r="A89" s="122"/>
      <c r="B89" s="122"/>
      <c r="C89" s="122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17" t="str">
        <f t="shared" si="1"/>
        <v/>
      </c>
    </row>
    <row r="90" spans="1:16" ht="21.75" customHeight="1">
      <c r="A90" s="122"/>
      <c r="B90" s="122"/>
      <c r="C90" s="122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17" t="str">
        <f t="shared" si="1"/>
        <v/>
      </c>
    </row>
    <row r="91" spans="1:16" ht="21.75" customHeight="1">
      <c r="A91" s="122"/>
      <c r="B91" s="122"/>
      <c r="C91" s="122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17" t="str">
        <f t="shared" si="1"/>
        <v/>
      </c>
    </row>
    <row r="92" spans="1:16" ht="21.75" customHeight="1">
      <c r="A92" s="122"/>
      <c r="B92" s="122"/>
      <c r="C92" s="122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17" t="str">
        <f t="shared" si="1"/>
        <v/>
      </c>
    </row>
    <row r="93" spans="1:16" ht="21.75" customHeight="1">
      <c r="A93" s="118"/>
      <c r="B93" s="118"/>
      <c r="C93" s="118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17" t="str">
        <f t="shared" si="1"/>
        <v/>
      </c>
    </row>
    <row r="94" spans="1:16" ht="21.75" customHeight="1">
      <c r="A94" s="118"/>
      <c r="B94" s="118"/>
      <c r="C94" s="118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17" t="str">
        <f t="shared" si="1"/>
        <v/>
      </c>
    </row>
    <row r="95" spans="1:16" ht="21.75" customHeight="1">
      <c r="A95" s="118"/>
      <c r="B95" s="118"/>
      <c r="C95" s="118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17" t="str">
        <f t="shared" si="1"/>
        <v/>
      </c>
    </row>
    <row r="96" spans="1:16" ht="21.75" customHeight="1">
      <c r="A96" s="118"/>
      <c r="B96" s="118"/>
      <c r="C96" s="118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17" t="str">
        <f t="shared" si="1"/>
        <v/>
      </c>
    </row>
    <row r="97" spans="1:16" ht="21.75" customHeight="1">
      <c r="A97" s="118"/>
      <c r="B97" s="118"/>
      <c r="C97" s="118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17" t="str">
        <f t="shared" si="1"/>
        <v/>
      </c>
    </row>
    <row r="98" spans="1:16" ht="21.75" customHeight="1">
      <c r="A98" s="118"/>
      <c r="B98" s="118"/>
      <c r="C98" s="118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17" t="str">
        <f t="shared" si="1"/>
        <v/>
      </c>
    </row>
    <row r="99" spans="1:16" ht="21.75" customHeight="1">
      <c r="A99" s="118"/>
      <c r="B99" s="118"/>
      <c r="C99" s="118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17" t="str">
        <f t="shared" si="1"/>
        <v/>
      </c>
    </row>
    <row r="100" spans="1:16" ht="21.75" customHeight="1">
      <c r="A100" s="118"/>
      <c r="B100" s="118"/>
      <c r="C100" s="118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17" t="str">
        <f t="shared" si="1"/>
        <v/>
      </c>
    </row>
    <row r="101" spans="1:16" ht="21.75" customHeight="1">
      <c r="A101" s="122"/>
      <c r="B101" s="122"/>
      <c r="C101" s="122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17" t="str">
        <f t="shared" si="1"/>
        <v/>
      </c>
    </row>
    <row r="102" spans="1:16" ht="21.75" customHeight="1">
      <c r="A102" s="122"/>
      <c r="B102" s="122"/>
      <c r="C102" s="122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17" t="str">
        <f t="shared" si="1"/>
        <v/>
      </c>
    </row>
    <row r="103" spans="1:16" ht="21.75" customHeight="1">
      <c r="A103" s="122"/>
      <c r="B103" s="122"/>
      <c r="C103" s="122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17" t="str">
        <f t="shared" si="1"/>
        <v/>
      </c>
    </row>
    <row r="104" spans="1:16" ht="21.75" customHeight="1">
      <c r="A104" s="122"/>
      <c r="B104" s="122"/>
      <c r="C104" s="122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17" t="str">
        <f t="shared" si="1"/>
        <v/>
      </c>
    </row>
    <row r="105" spans="1:16" ht="21.75" customHeight="1">
      <c r="A105" s="122"/>
      <c r="B105" s="122"/>
      <c r="C105" s="122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17" t="str">
        <f t="shared" si="1"/>
        <v/>
      </c>
    </row>
    <row r="106" spans="1:16" ht="21.75" customHeight="1">
      <c r="A106" s="122"/>
      <c r="B106" s="122"/>
      <c r="C106" s="122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17" t="str">
        <f t="shared" si="1"/>
        <v/>
      </c>
    </row>
    <row r="107" spans="1:16" ht="21.75" customHeight="1">
      <c r="A107" s="122"/>
      <c r="B107" s="122"/>
      <c r="C107" s="122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17" t="str">
        <f t="shared" si="1"/>
        <v/>
      </c>
    </row>
    <row r="108" spans="1:16" ht="21.75" customHeight="1">
      <c r="A108" s="122"/>
      <c r="B108" s="122"/>
      <c r="C108" s="122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17" t="str">
        <f t="shared" si="1"/>
        <v/>
      </c>
    </row>
    <row r="109" spans="1:16" ht="21.75" customHeight="1">
      <c r="A109" s="122"/>
      <c r="B109" s="122"/>
      <c r="C109" s="122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17" t="str">
        <f t="shared" si="1"/>
        <v/>
      </c>
    </row>
    <row r="110" spans="1:16" ht="22.5" customHeight="1">
      <c r="A110" s="118"/>
      <c r="B110" s="118"/>
      <c r="C110" s="118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17" t="str">
        <f t="shared" si="1"/>
        <v/>
      </c>
    </row>
    <row r="111" spans="1:16" ht="22.5" customHeight="1">
      <c r="A111" s="118"/>
      <c r="B111" s="118"/>
      <c r="C111" s="118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17" t="str">
        <f t="shared" si="1"/>
        <v/>
      </c>
    </row>
    <row r="112" spans="1:16" ht="22.5" customHeight="1">
      <c r="A112" s="118"/>
      <c r="B112" s="118"/>
      <c r="C112" s="118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17" t="str">
        <f t="shared" si="1"/>
        <v/>
      </c>
    </row>
    <row r="113" spans="1:16" ht="22.5" customHeight="1">
      <c r="A113" s="118"/>
      <c r="B113" s="118"/>
      <c r="C113" s="118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17" t="str">
        <f t="shared" si="1"/>
        <v/>
      </c>
    </row>
    <row r="114" spans="1:16" ht="22.5" customHeight="1">
      <c r="A114" s="118"/>
      <c r="B114" s="118"/>
      <c r="C114" s="118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17" t="str">
        <f t="shared" si="1"/>
        <v/>
      </c>
    </row>
    <row r="115" spans="1:16" ht="22.5" customHeight="1">
      <c r="A115" s="118"/>
      <c r="B115" s="118"/>
      <c r="C115" s="118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17" t="str">
        <f t="shared" si="1"/>
        <v/>
      </c>
    </row>
    <row r="116" spans="1:16" ht="22.5" customHeight="1">
      <c r="A116" s="118"/>
      <c r="B116" s="118"/>
      <c r="C116" s="118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17" t="str">
        <f t="shared" si="1"/>
        <v/>
      </c>
    </row>
    <row r="117" spans="1:16" ht="22.5" customHeight="1">
      <c r="A117" s="118"/>
      <c r="B117" s="118"/>
      <c r="C117" s="118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17" t="str">
        <f t="shared" si="1"/>
        <v/>
      </c>
    </row>
    <row r="118" spans="1:16" ht="22.5" customHeight="1">
      <c r="A118" s="118"/>
      <c r="B118" s="118"/>
      <c r="C118" s="118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17" t="str">
        <f t="shared" si="1"/>
        <v/>
      </c>
    </row>
    <row r="119" spans="1:16" ht="22.5" customHeight="1">
      <c r="A119" s="118"/>
      <c r="B119" s="118"/>
      <c r="C119" s="118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17" t="str">
        <f t="shared" si="1"/>
        <v/>
      </c>
    </row>
    <row r="120" spans="1:16" ht="22.5" customHeight="1">
      <c r="A120" s="118"/>
      <c r="B120" s="118"/>
      <c r="C120" s="118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17" t="str">
        <f t="shared" si="1"/>
        <v/>
      </c>
    </row>
    <row r="121" spans="1:16" ht="22.5" customHeight="1">
      <c r="A121" s="118"/>
      <c r="B121" s="118"/>
      <c r="C121" s="118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17" t="str">
        <f t="shared" si="1"/>
        <v/>
      </c>
    </row>
    <row r="122" spans="1:16" ht="22.5" customHeight="1">
      <c r="A122" s="118"/>
      <c r="B122" s="118"/>
      <c r="C122" s="118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17" t="str">
        <f t="shared" si="1"/>
        <v/>
      </c>
    </row>
    <row r="123" spans="1:16" ht="22.5" customHeight="1">
      <c r="A123" s="118"/>
      <c r="B123" s="118"/>
      <c r="C123" s="118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17" t="str">
        <f t="shared" si="1"/>
        <v/>
      </c>
    </row>
    <row r="124" spans="1:16" ht="22.5" customHeight="1">
      <c r="A124" s="118"/>
      <c r="B124" s="118"/>
      <c r="C124" s="118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17" t="str">
        <f t="shared" si="1"/>
        <v/>
      </c>
    </row>
    <row r="125" spans="1:16" ht="22.5" customHeight="1">
      <c r="A125" s="118"/>
      <c r="B125" s="118"/>
      <c r="C125" s="118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17" t="str">
        <f t="shared" si="1"/>
        <v/>
      </c>
    </row>
    <row r="126" spans="1:16" ht="22.5" customHeight="1">
      <c r="A126" s="118"/>
      <c r="B126" s="118"/>
      <c r="C126" s="118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17" t="str">
        <f t="shared" si="1"/>
        <v/>
      </c>
    </row>
    <row r="127" spans="1:16" ht="22.5" customHeight="1">
      <c r="A127" s="118"/>
      <c r="B127" s="118"/>
      <c r="C127" s="118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17" t="str">
        <f t="shared" si="1"/>
        <v/>
      </c>
    </row>
    <row r="128" spans="1:16" ht="22.5" customHeight="1">
      <c r="A128" s="118"/>
      <c r="B128" s="118"/>
      <c r="C128" s="118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17" t="str">
        <f t="shared" si="1"/>
        <v/>
      </c>
    </row>
    <row r="129" spans="1:16" ht="22.5" customHeight="1">
      <c r="A129" s="118"/>
      <c r="B129" s="118"/>
      <c r="C129" s="118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17" t="str">
        <f t="shared" si="1"/>
        <v/>
      </c>
    </row>
    <row r="130" spans="1:16" ht="22.5" customHeight="1">
      <c r="A130" s="118"/>
      <c r="B130" s="118"/>
      <c r="C130" s="118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17" t="str">
        <f t="shared" si="1"/>
        <v/>
      </c>
    </row>
    <row r="131" spans="1:16" ht="22.5" customHeight="1">
      <c r="A131" s="118"/>
      <c r="B131" s="118"/>
      <c r="C131" s="118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17" t="str">
        <f t="shared" si="1"/>
        <v/>
      </c>
    </row>
    <row r="132" spans="1:16" ht="22.5" customHeight="1">
      <c r="A132" s="118"/>
      <c r="B132" s="118"/>
      <c r="C132" s="118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17" t="str">
        <f t="shared" si="1"/>
        <v/>
      </c>
    </row>
    <row r="133" spans="1:16" ht="22.5" customHeight="1">
      <c r="A133" s="118"/>
      <c r="B133" s="118"/>
      <c r="C133" s="118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17" t="str">
        <f t="shared" si="1"/>
        <v/>
      </c>
    </row>
    <row r="134" spans="1:16" ht="22.5" customHeight="1">
      <c r="A134" s="122"/>
      <c r="B134" s="122"/>
      <c r="C134" s="122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17" t="str">
        <f t="shared" si="1"/>
        <v/>
      </c>
    </row>
    <row r="135" spans="1:16" ht="22.5" customHeight="1">
      <c r="A135" s="122"/>
      <c r="B135" s="122"/>
      <c r="C135" s="122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17" t="str">
        <f t="shared" si="1"/>
        <v/>
      </c>
    </row>
    <row r="136" spans="1:16" ht="22.5" customHeight="1">
      <c r="A136" s="122"/>
      <c r="B136" s="122"/>
      <c r="C136" s="122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17" t="str">
        <f t="shared" si="1"/>
        <v/>
      </c>
    </row>
    <row r="137" spans="1:16" ht="22.5" customHeight="1">
      <c r="A137" s="122"/>
      <c r="B137" s="122"/>
      <c r="C137" s="122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17" t="str">
        <f t="shared" si="1"/>
        <v/>
      </c>
    </row>
    <row r="138" spans="1:16" ht="22.5" customHeight="1">
      <c r="A138" s="122"/>
      <c r="B138" s="122"/>
      <c r="C138" s="122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17" t="str">
        <f t="shared" si="1"/>
        <v/>
      </c>
    </row>
    <row r="139" spans="1:16" ht="22.5" customHeight="1">
      <c r="A139" s="122"/>
      <c r="B139" s="122"/>
      <c r="C139" s="122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17" t="str">
        <f t="shared" si="1"/>
        <v/>
      </c>
    </row>
    <row r="140" spans="1:16" ht="22.5" customHeight="1">
      <c r="A140" s="122"/>
      <c r="B140" s="122"/>
      <c r="C140" s="122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17" t="str">
        <f t="shared" si="1"/>
        <v/>
      </c>
    </row>
    <row r="141" spans="1:16" ht="22.5" customHeight="1">
      <c r="A141" s="122"/>
      <c r="B141" s="122"/>
      <c r="C141" s="122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17" t="str">
        <f t="shared" si="1"/>
        <v/>
      </c>
    </row>
    <row r="142" spans="1:16" ht="22.5" customHeight="1">
      <c r="A142" s="122"/>
      <c r="B142" s="122"/>
      <c r="C142" s="122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17" t="str">
        <f t="shared" si="1"/>
        <v/>
      </c>
    </row>
    <row r="143" spans="1:16" ht="22.5" customHeight="1">
      <c r="A143" s="118"/>
      <c r="B143" s="118"/>
      <c r="C143" s="118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17" t="str">
        <f t="shared" si="1"/>
        <v/>
      </c>
    </row>
    <row r="144" spans="1:16" ht="22.5" customHeight="1">
      <c r="A144" s="118"/>
      <c r="B144" s="118"/>
      <c r="C144" s="118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17" t="str">
        <f t="shared" si="1"/>
        <v/>
      </c>
    </row>
    <row r="145" spans="1:16" ht="22.5" customHeight="1">
      <c r="A145" s="118"/>
      <c r="B145" s="118"/>
      <c r="C145" s="118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17" t="str">
        <f t="shared" si="1"/>
        <v/>
      </c>
    </row>
    <row r="146" spans="1:16" ht="22.5" customHeight="1">
      <c r="A146" s="118"/>
      <c r="B146" s="118"/>
      <c r="C146" s="118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17" t="str">
        <f t="shared" si="1"/>
        <v/>
      </c>
    </row>
    <row r="147" spans="1:16" ht="22.5" customHeight="1">
      <c r="A147" s="118"/>
      <c r="B147" s="118"/>
      <c r="C147" s="118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17" t="str">
        <f t="shared" si="1"/>
        <v/>
      </c>
    </row>
    <row r="148" spans="1:16" ht="22.5" customHeight="1">
      <c r="A148" s="118"/>
      <c r="B148" s="118"/>
      <c r="C148" s="118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17" t="str">
        <f t="shared" si="1"/>
        <v/>
      </c>
    </row>
    <row r="149" spans="1:16" ht="22.5" customHeight="1">
      <c r="A149" s="118"/>
      <c r="B149" s="118"/>
      <c r="C149" s="118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17" t="str">
        <f t="shared" si="1"/>
        <v/>
      </c>
    </row>
    <row r="150" spans="1:16" ht="22.5" customHeight="1">
      <c r="A150" s="118"/>
      <c r="B150" s="118"/>
      <c r="C150" s="118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17" t="str">
        <f t="shared" si="1"/>
        <v/>
      </c>
    </row>
    <row r="151" spans="1:16" ht="22.5" customHeight="1">
      <c r="A151" s="122"/>
      <c r="B151" s="122"/>
      <c r="C151" s="122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17" t="str">
        <f t="shared" si="1"/>
        <v/>
      </c>
    </row>
    <row r="152" spans="1:16" ht="22.5" customHeight="1">
      <c r="A152" s="122"/>
      <c r="B152" s="122"/>
      <c r="C152" s="122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17" t="str">
        <f t="shared" si="1"/>
        <v/>
      </c>
    </row>
    <row r="153" spans="1:16" ht="22.5" customHeight="1">
      <c r="A153" s="122"/>
      <c r="B153" s="122"/>
      <c r="C153" s="122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17" t="str">
        <f t="shared" si="1"/>
        <v/>
      </c>
    </row>
    <row r="154" spans="1:16" ht="22.5" customHeight="1">
      <c r="A154" s="122"/>
      <c r="B154" s="122"/>
      <c r="C154" s="122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17" t="str">
        <f t="shared" si="1"/>
        <v/>
      </c>
    </row>
    <row r="155" spans="1:16" ht="22.5" customHeight="1">
      <c r="A155" s="122"/>
      <c r="B155" s="122"/>
      <c r="C155" s="122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17" t="str">
        <f t="shared" si="1"/>
        <v/>
      </c>
    </row>
    <row r="156" spans="1:16" ht="22.5" customHeight="1">
      <c r="A156" s="122"/>
      <c r="B156" s="122"/>
      <c r="C156" s="122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17" t="str">
        <f t="shared" si="1"/>
        <v/>
      </c>
    </row>
    <row r="157" spans="1:16" ht="22.5" customHeight="1">
      <c r="A157" s="122"/>
      <c r="B157" s="122"/>
      <c r="C157" s="122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17" t="str">
        <f t="shared" si="1"/>
        <v/>
      </c>
    </row>
    <row r="158" spans="1:16" ht="22.5" customHeight="1">
      <c r="A158" s="122"/>
      <c r="B158" s="122"/>
      <c r="C158" s="122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17" t="str">
        <f t="shared" si="1"/>
        <v/>
      </c>
    </row>
    <row r="159" spans="1:16" ht="22.5" customHeight="1">
      <c r="A159" s="122"/>
      <c r="B159" s="122"/>
      <c r="C159" s="122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17" t="str">
        <f t="shared" si="1"/>
        <v/>
      </c>
    </row>
    <row r="160" spans="1:16" ht="22.5" customHeight="1">
      <c r="A160" s="118"/>
      <c r="B160" s="118"/>
      <c r="C160" s="118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17" t="str">
        <f t="shared" si="1"/>
        <v/>
      </c>
    </row>
    <row r="161" spans="1:16" ht="22.5" customHeight="1">
      <c r="A161" s="118"/>
      <c r="B161" s="118"/>
      <c r="C161" s="118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17" t="str">
        <f t="shared" si="1"/>
        <v/>
      </c>
    </row>
    <row r="162" spans="1:16" ht="22.5" customHeight="1">
      <c r="A162" s="118"/>
      <c r="B162" s="118"/>
      <c r="C162" s="118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17" t="str">
        <f t="shared" si="1"/>
        <v/>
      </c>
    </row>
  </sheetData>
  <sheetProtection algorithmName="SHA-512" hashValue="Bi7KEkxMTTNUqwo5FR4/XRYGvBsePoNSE6vMQ/tiZtkfF8oK3mdMboNTkx9H4loGEgIG3RPLvG2F2pVq0UCfbw==" saltValue="6Xgkc0RkKx2V1RdrXYWN5Q==" spinCount="100000" sheet="1" objects="1" scenarios="1"/>
  <mergeCells count="9">
    <mergeCell ref="A1:P2"/>
    <mergeCell ref="A3:A7"/>
    <mergeCell ref="B3:B7"/>
    <mergeCell ref="C3:C7"/>
    <mergeCell ref="D3:O3"/>
    <mergeCell ref="F4:H4"/>
    <mergeCell ref="J4:N4"/>
    <mergeCell ref="F5:H5"/>
    <mergeCell ref="J5:N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C4098-2559-46BC-BD37-A7D13A038568}">
  <dimension ref="A1:H156"/>
  <sheetViews>
    <sheetView workbookViewId="0">
      <selection activeCell="H26" sqref="H26"/>
    </sheetView>
  </sheetViews>
  <sheetFormatPr defaultColWidth="17.33203125" defaultRowHeight="14.4"/>
  <cols>
    <col min="1" max="1" width="1.33203125" customWidth="1"/>
    <col min="2" max="2" width="10.33203125" customWidth="1"/>
    <col min="3" max="3" width="14.44140625" customWidth="1"/>
    <col min="4" max="4" width="11.6640625" customWidth="1"/>
    <col min="5" max="5" width="18.33203125" customWidth="1"/>
    <col min="6" max="6" width="8.33203125" customWidth="1"/>
    <col min="7" max="7" width="11.33203125" customWidth="1"/>
    <col min="8" max="8" width="65.44140625" customWidth="1"/>
  </cols>
  <sheetData>
    <row r="1" spans="1:8" ht="12.75" customHeight="1">
      <c r="A1" s="124"/>
      <c r="B1" s="124"/>
      <c r="C1" s="124"/>
      <c r="D1" s="124"/>
      <c r="E1" s="124"/>
      <c r="F1" s="124"/>
      <c r="G1" s="124"/>
      <c r="H1" s="124"/>
    </row>
    <row r="2" spans="1:8" ht="15" customHeight="1">
      <c r="A2" s="124"/>
      <c r="B2" s="203" t="s">
        <v>122</v>
      </c>
      <c r="C2" s="202" t="s">
        <v>141</v>
      </c>
      <c r="D2" s="202" t="s">
        <v>142</v>
      </c>
      <c r="E2" s="202" t="s">
        <v>143</v>
      </c>
      <c r="F2" s="202" t="s">
        <v>144</v>
      </c>
      <c r="G2" s="202" t="s">
        <v>145</v>
      </c>
      <c r="H2" s="125" t="s">
        <v>146</v>
      </c>
    </row>
    <row r="3" spans="1:8" ht="12.75" customHeight="1">
      <c r="A3" s="124"/>
      <c r="B3" s="183"/>
      <c r="C3" s="179"/>
      <c r="D3" s="179"/>
      <c r="E3" s="179"/>
      <c r="F3" s="179"/>
      <c r="G3" s="179"/>
      <c r="H3" s="126" t="s">
        <v>147</v>
      </c>
    </row>
    <row r="4" spans="1:8" ht="12.75" customHeight="1">
      <c r="A4" s="124"/>
      <c r="B4" s="127" t="str">
        <f>IF('[1]Specification of wages &amp; taxes'!B9="","",'[1]Specification of wages &amp; taxes'!$C$3)</f>
        <v/>
      </c>
      <c r="C4" s="128" t="str">
        <f>IF('[1]Specification of wages &amp; taxes'!B9="","",CONCATENATE("01","-",VLOOKUP('[1]Specification of wages &amp; taxes'!$E$2,'[1]Specification of wages &amp; taxes'!$A$208:$L$219,12,FALSE),"-",[1]Kurs!$A$1,))</f>
        <v/>
      </c>
      <c r="D4" s="128" t="str">
        <f>IF('[1]Specification of wages &amp; taxes'!B9="","",CONCATENATE(VLOOKUP('[1]Specification of wages &amp; taxes'!E9,'[1]Specification of wages &amp; taxes'!$B$208:$L$238,11,FALSE),VLOOKUP('[1]Specification of wages &amp; taxes'!F9,'[1]Specification of wages &amp; taxes'!$B$208:$L$238,11,FALSE),RIGHT('[1]Specification of wages &amp; taxes'!G9,2),IF('[1]Specification of wages &amp; taxes'!H9&gt;0,IF('[1]Specification of wages &amp; taxes'!H9&gt;999,'[1]Specification of wages &amp; taxes'!H9,CONCATENATE("0",'[1]Specification of wages &amp; taxes'!H9)),"0000")))</f>
        <v/>
      </c>
      <c r="E4" s="128" t="str">
        <f>IF('[1]Specification of wages &amp; taxes'!B9="","",VLOOKUP('[1]Specification of wages &amp; taxes'!L9,'[1]Specification of wages &amp; taxes'!$G$215:$I$220,3,FALSE))</f>
        <v/>
      </c>
      <c r="F4" s="128" t="str">
        <f>IF('[1]Specification of wages &amp; taxes'!B9="","",ROUND('[1]Specification of wages &amp; taxes'!AA9,0))</f>
        <v/>
      </c>
      <c r="G4" s="129" t="str">
        <f>IF('[1]Specification of wages &amp; taxes'!B9="","",ROUND('[1]Specification of wages &amp; taxes'!U9,0))</f>
        <v/>
      </c>
      <c r="H4" s="130" t="str">
        <f>IF('[1]Specification of wages &amp; taxes'!B9="","",CONCATENATE(B4,";",C4,";",D4,";",E4,";",F4,";",G4))</f>
        <v/>
      </c>
    </row>
    <row r="5" spans="1:8" ht="12.75" customHeight="1">
      <c r="A5" s="124"/>
      <c r="B5" s="131" t="str">
        <f>IF('[1]Specification of wages &amp; taxes'!B10="","",'[1]Specification of wages &amp; taxes'!$C$3)</f>
        <v/>
      </c>
      <c r="C5" s="132" t="str">
        <f>IF('[1]Specification of wages &amp; taxes'!B10="","",CONCATENATE("01","-",VLOOKUP('[1]Specification of wages &amp; taxes'!$E$2,'[1]Specification of wages &amp; taxes'!$A$208:$L$219,12,FALSE),"-",[1]Kurs!$A$1,))</f>
        <v/>
      </c>
      <c r="D5" s="132" t="str">
        <f>IF('[1]Specification of wages &amp; taxes'!B10="","",CONCATENATE(VLOOKUP('[1]Specification of wages &amp; taxes'!E10,'[1]Specification of wages &amp; taxes'!$B$208:$L$238,11,FALSE),VLOOKUP('[1]Specification of wages &amp; taxes'!F10,'[1]Specification of wages &amp; taxes'!$B$208:$L$238,11,FALSE),RIGHT('[1]Specification of wages &amp; taxes'!G10,2),IF('[1]Specification of wages &amp; taxes'!H10&gt;0,IF('[1]Specification of wages &amp; taxes'!H10&gt;999,'[1]Specification of wages &amp; taxes'!H10,CONCATENATE("0",'[1]Specification of wages &amp; taxes'!H10)),"0000")))</f>
        <v/>
      </c>
      <c r="E5" s="132" t="str">
        <f>IF('[1]Specification of wages &amp; taxes'!B10="","",VLOOKUP('[1]Specification of wages &amp; taxes'!L10,'[1]Specification of wages &amp; taxes'!$G$215:$I$220,3,FALSE))</f>
        <v/>
      </c>
      <c r="F5" s="132" t="str">
        <f>IF('[1]Specification of wages &amp; taxes'!B10="","",ROUND('[1]Specification of wages &amp; taxes'!AA10,0))</f>
        <v/>
      </c>
      <c r="G5" s="133" t="str">
        <f>IF('[1]Specification of wages &amp; taxes'!B10="","",ROUND('[1]Specification of wages &amp; taxes'!U10,0))</f>
        <v/>
      </c>
      <c r="H5" s="134" t="str">
        <f>IF('[1]Specification of wages &amp; taxes'!B10="","",CONCATENATE(B5,";",C5,";",D5,";",E5,";",F5,";",G5))</f>
        <v/>
      </c>
    </row>
    <row r="6" spans="1:8" ht="12.75" customHeight="1">
      <c r="A6" s="124"/>
      <c r="B6" s="131" t="str">
        <f>IF('[1]Specification of wages &amp; taxes'!B11="","",'[1]Specification of wages &amp; taxes'!$C$3)</f>
        <v/>
      </c>
      <c r="C6" s="132" t="str">
        <f>IF('[1]Specification of wages &amp; taxes'!B11="","",CONCATENATE("01","-",VLOOKUP('[1]Specification of wages &amp; taxes'!$E$2,'[1]Specification of wages &amp; taxes'!$A$208:$L$219,12,FALSE),"-",[1]Kurs!$A$1,))</f>
        <v/>
      </c>
      <c r="D6" s="132" t="str">
        <f>IF('[1]Specification of wages &amp; taxes'!B11="","",CONCATENATE(VLOOKUP('[1]Specification of wages &amp; taxes'!E11,'[1]Specification of wages &amp; taxes'!$B$208:$L$238,11,FALSE),VLOOKUP('[1]Specification of wages &amp; taxes'!F11,'[1]Specification of wages &amp; taxes'!$B$208:$L$238,11,FALSE),RIGHT('[1]Specification of wages &amp; taxes'!G11,2),IF('[1]Specification of wages &amp; taxes'!H11&gt;0,IF('[1]Specification of wages &amp; taxes'!H11&gt;999,'[1]Specification of wages &amp; taxes'!H11,CONCATENATE("0",'[1]Specification of wages &amp; taxes'!H11)),"0000")))</f>
        <v/>
      </c>
      <c r="E6" s="132" t="str">
        <f>IF('[1]Specification of wages &amp; taxes'!B11="","",VLOOKUP('[1]Specification of wages &amp; taxes'!L11,'[1]Specification of wages &amp; taxes'!$G$215:$I$220,3,FALSE))</f>
        <v/>
      </c>
      <c r="F6" s="132" t="str">
        <f>IF('[1]Specification of wages &amp; taxes'!B11="","",ROUND('[1]Specification of wages &amp; taxes'!AA11,0))</f>
        <v/>
      </c>
      <c r="G6" s="133" t="str">
        <f>IF('[1]Specification of wages &amp; taxes'!B11="","",ROUND('[1]Specification of wages &amp; taxes'!U11,0))</f>
        <v/>
      </c>
      <c r="H6" s="134" t="str">
        <f>IF('[1]Specification of wages &amp; taxes'!B11="","",CONCATENATE(B6,";",C6,";",D6,";",E6,";",F6,";",G6))</f>
        <v/>
      </c>
    </row>
    <row r="7" spans="1:8" ht="12.75" customHeight="1">
      <c r="A7" s="124"/>
      <c r="B7" s="131" t="str">
        <f>IF('[1]Specification of wages &amp; taxes'!B12="","",'[1]Specification of wages &amp; taxes'!$C$3)</f>
        <v/>
      </c>
      <c r="C7" s="132" t="str">
        <f>IF('[1]Specification of wages &amp; taxes'!B12="","",CONCATENATE("01","-",VLOOKUP('[1]Specification of wages &amp; taxes'!$E$2,'[1]Specification of wages &amp; taxes'!$A$208:$L$219,12,FALSE),"-",[1]Kurs!$A$1,))</f>
        <v/>
      </c>
      <c r="D7" s="132" t="str">
        <f>IF('[1]Specification of wages &amp; taxes'!B12="","",CONCATENATE(VLOOKUP('[1]Specification of wages &amp; taxes'!E12,'[1]Specification of wages &amp; taxes'!$B$208:$L$238,11,FALSE),VLOOKUP('[1]Specification of wages &amp; taxes'!F12,'[1]Specification of wages &amp; taxes'!$B$208:$L$238,11,FALSE),RIGHT('[1]Specification of wages &amp; taxes'!G12,2),IF('[1]Specification of wages &amp; taxes'!H12&gt;0,IF('[1]Specification of wages &amp; taxes'!H12&gt;999,'[1]Specification of wages &amp; taxes'!H12,CONCATENATE("0",'[1]Specification of wages &amp; taxes'!H12)),"0000")))</f>
        <v/>
      </c>
      <c r="E7" s="132" t="str">
        <f>IF('[1]Specification of wages &amp; taxes'!B12="","",VLOOKUP('[1]Specification of wages &amp; taxes'!L12,'[1]Specification of wages &amp; taxes'!$G$215:$I$220,3,FALSE))</f>
        <v/>
      </c>
      <c r="F7" s="132" t="str">
        <f>IF('[1]Specification of wages &amp; taxes'!B12="","",ROUND('[1]Specification of wages &amp; taxes'!AA12,0))</f>
        <v/>
      </c>
      <c r="G7" s="133" t="str">
        <f>IF('[1]Specification of wages &amp; taxes'!B12="","",ROUND('[1]Specification of wages &amp; taxes'!U12,0))</f>
        <v/>
      </c>
      <c r="H7" s="134" t="str">
        <f>IF('[1]Specification of wages &amp; taxes'!B12="","",CONCATENATE(B7,";",C7,";",D7,";",E7,";",F7,";",G7))</f>
        <v/>
      </c>
    </row>
    <row r="8" spans="1:8" ht="12.75" customHeight="1">
      <c r="A8" s="124"/>
      <c r="B8" s="131" t="str">
        <f>IF('[1]Specification of wages &amp; taxes'!B13="","",'[1]Specification of wages &amp; taxes'!$C$3)</f>
        <v/>
      </c>
      <c r="C8" s="132" t="str">
        <f>IF('[1]Specification of wages &amp; taxes'!B13="","",CONCATENATE("01","-",VLOOKUP('[1]Specification of wages &amp; taxes'!$E$2,'[1]Specification of wages &amp; taxes'!$A$208:$L$219,12,FALSE),"-",[1]Kurs!$A$1,))</f>
        <v/>
      </c>
      <c r="D8" s="132" t="str">
        <f>IF('[1]Specification of wages &amp; taxes'!B13="","",CONCATENATE(VLOOKUP('[1]Specification of wages &amp; taxes'!E13,'[1]Specification of wages &amp; taxes'!$B$208:$L$238,11,FALSE),VLOOKUP('[1]Specification of wages &amp; taxes'!F13,'[1]Specification of wages &amp; taxes'!$B$208:$L$238,11,FALSE),RIGHT('[1]Specification of wages &amp; taxes'!G13,2),IF('[1]Specification of wages &amp; taxes'!H13&gt;0,IF('[1]Specification of wages &amp; taxes'!H13&gt;999,'[1]Specification of wages &amp; taxes'!H13,CONCATENATE("0",'[1]Specification of wages &amp; taxes'!H13)),"0000")))</f>
        <v/>
      </c>
      <c r="E8" s="132" t="str">
        <f>IF('[1]Specification of wages &amp; taxes'!B13="","",VLOOKUP('[1]Specification of wages &amp; taxes'!L13,'[1]Specification of wages &amp; taxes'!$G$215:$I$220,3,FALSE))</f>
        <v/>
      </c>
      <c r="F8" s="132" t="str">
        <f>IF('[1]Specification of wages &amp; taxes'!B13="","",ROUND('[1]Specification of wages &amp; taxes'!AA13,0))</f>
        <v/>
      </c>
      <c r="G8" s="133" t="str">
        <f>IF('[1]Specification of wages &amp; taxes'!B13="","",ROUND('[1]Specification of wages &amp; taxes'!U13,0))</f>
        <v/>
      </c>
      <c r="H8" s="134" t="str">
        <f>IF('[1]Specification of wages &amp; taxes'!B13="","",CONCATENATE(B8,";",C8,";",D8,";",E8,";",F8,";",G8))</f>
        <v/>
      </c>
    </row>
    <row r="9" spans="1:8" ht="12.75" customHeight="1">
      <c r="A9" s="124"/>
      <c r="B9" s="131" t="str">
        <f>IF('[1]Specification of wages &amp; taxes'!B14="","",'[1]Specification of wages &amp; taxes'!$C$3)</f>
        <v/>
      </c>
      <c r="C9" s="132" t="str">
        <f>IF('[1]Specification of wages &amp; taxes'!B14="","",CONCATENATE("01","-",VLOOKUP('[1]Specification of wages &amp; taxes'!$E$2,'[1]Specification of wages &amp; taxes'!$A$208:$L$219,12,FALSE),"-",[1]Kurs!$A$1,))</f>
        <v/>
      </c>
      <c r="D9" s="132" t="str">
        <f>IF('[1]Specification of wages &amp; taxes'!B14="","",CONCATENATE(VLOOKUP('[1]Specification of wages &amp; taxes'!E14,'[1]Specification of wages &amp; taxes'!$B$208:$L$238,11,FALSE),VLOOKUP('[1]Specification of wages &amp; taxes'!F14,'[1]Specification of wages &amp; taxes'!$B$208:$L$238,11,FALSE),RIGHT('[1]Specification of wages &amp; taxes'!G14,2),IF('[1]Specification of wages &amp; taxes'!H14&gt;0,IF('[1]Specification of wages &amp; taxes'!H14&gt;999,'[1]Specification of wages &amp; taxes'!H14,CONCATENATE("0",'[1]Specification of wages &amp; taxes'!H14)),"0000")))</f>
        <v/>
      </c>
      <c r="E9" s="132" t="str">
        <f>IF('[1]Specification of wages &amp; taxes'!B14="","",VLOOKUP('[1]Specification of wages &amp; taxes'!L14,'[1]Specification of wages &amp; taxes'!$G$215:$I$220,3,FALSE))</f>
        <v/>
      </c>
      <c r="F9" s="132" t="str">
        <f>IF('[1]Specification of wages &amp; taxes'!B14="","",ROUND('[1]Specification of wages &amp; taxes'!AA14,0))</f>
        <v/>
      </c>
      <c r="G9" s="133" t="str">
        <f>IF('[1]Specification of wages &amp; taxes'!B14="","",ROUND('[1]Specification of wages &amp; taxes'!U14,0))</f>
        <v/>
      </c>
      <c r="H9" s="134" t="str">
        <f>IF('[1]Specification of wages &amp; taxes'!B14="","",CONCATENATE(B9,";",C9,";",D9,";",E9,";",F9,";",G9))</f>
        <v/>
      </c>
    </row>
    <row r="10" spans="1:8" ht="12.75" customHeight="1">
      <c r="A10" s="124"/>
      <c r="B10" s="131" t="str">
        <f>IF('[1]Specification of wages &amp; taxes'!B15="","",'[1]Specification of wages &amp; taxes'!$C$3)</f>
        <v/>
      </c>
      <c r="C10" s="132" t="str">
        <f>IF('[1]Specification of wages &amp; taxes'!B15="","",CONCATENATE("01","-",VLOOKUP('[1]Specification of wages &amp; taxes'!$E$2,'[1]Specification of wages &amp; taxes'!$A$208:$L$219,12,FALSE),"-",[1]Kurs!$A$1,))</f>
        <v/>
      </c>
      <c r="D10" s="132" t="str">
        <f>IF('[1]Specification of wages &amp; taxes'!B15="","",CONCATENATE(VLOOKUP('[1]Specification of wages &amp; taxes'!E15,'[1]Specification of wages &amp; taxes'!$B$208:$L$238,11,FALSE),VLOOKUP('[1]Specification of wages &amp; taxes'!F15,'[1]Specification of wages &amp; taxes'!$B$208:$L$238,11,FALSE),RIGHT('[1]Specification of wages &amp; taxes'!G15,2),IF('[1]Specification of wages &amp; taxes'!H15&gt;0,IF('[1]Specification of wages &amp; taxes'!H15&gt;999,'[1]Specification of wages &amp; taxes'!H15,CONCATENATE("0",'[1]Specification of wages &amp; taxes'!H15)),"0000")))</f>
        <v/>
      </c>
      <c r="E10" s="132" t="str">
        <f>IF('[1]Specification of wages &amp; taxes'!B15="","",VLOOKUP('[1]Specification of wages &amp; taxes'!L15,'[1]Specification of wages &amp; taxes'!$G$215:$I$220,3,FALSE))</f>
        <v/>
      </c>
      <c r="F10" s="132" t="str">
        <f>IF('[1]Specification of wages &amp; taxes'!B15="","",ROUND('[1]Specification of wages &amp; taxes'!AA15,0))</f>
        <v/>
      </c>
      <c r="G10" s="133" t="str">
        <f>IF('[1]Specification of wages &amp; taxes'!B15="","",ROUND('[1]Specification of wages &amp; taxes'!U15,0))</f>
        <v/>
      </c>
      <c r="H10" s="134" t="str">
        <f>IF('[1]Specification of wages &amp; taxes'!B15="","",CONCATENATE(B10,";",C10,";",D10,";",E10,";",F10,";",G10))</f>
        <v/>
      </c>
    </row>
    <row r="11" spans="1:8" ht="12.75" customHeight="1">
      <c r="A11" s="124"/>
      <c r="B11" s="131" t="str">
        <f>IF('[1]Specification of wages &amp; taxes'!B16="","",'[1]Specification of wages &amp; taxes'!$C$3)</f>
        <v/>
      </c>
      <c r="C11" s="132" t="str">
        <f>IF('[1]Specification of wages &amp; taxes'!B16="","",CONCATENATE("01","-",VLOOKUP('[1]Specification of wages &amp; taxes'!$E$2,'[1]Specification of wages &amp; taxes'!$A$208:$L$219,12,FALSE),"-",[1]Kurs!$A$1,))</f>
        <v/>
      </c>
      <c r="D11" s="132" t="str">
        <f>IF('[1]Specification of wages &amp; taxes'!B16="","",CONCATENATE(VLOOKUP('[1]Specification of wages &amp; taxes'!E16,'[1]Specification of wages &amp; taxes'!$B$208:$L$238,11,FALSE),VLOOKUP('[1]Specification of wages &amp; taxes'!F16,'[1]Specification of wages &amp; taxes'!$B$208:$L$238,11,FALSE),RIGHT('[1]Specification of wages &amp; taxes'!G16,2),IF('[1]Specification of wages &amp; taxes'!H16&gt;0,IF('[1]Specification of wages &amp; taxes'!H16&gt;999,'[1]Specification of wages &amp; taxes'!H16,CONCATENATE("0",'[1]Specification of wages &amp; taxes'!H16)),"0000")))</f>
        <v/>
      </c>
      <c r="E11" s="132" t="str">
        <f>IF('[1]Specification of wages &amp; taxes'!B16="","",VLOOKUP('[1]Specification of wages &amp; taxes'!L16,'[1]Specification of wages &amp; taxes'!$G$215:$I$220,3,FALSE))</f>
        <v/>
      </c>
      <c r="F11" s="132" t="str">
        <f>IF('[1]Specification of wages &amp; taxes'!B16="","",ROUND('[1]Specification of wages &amp; taxes'!AA16,0))</f>
        <v/>
      </c>
      <c r="G11" s="133" t="str">
        <f>IF('[1]Specification of wages &amp; taxes'!B16="","",ROUND('[1]Specification of wages &amp; taxes'!U16,0))</f>
        <v/>
      </c>
      <c r="H11" s="134" t="str">
        <f>IF('[1]Specification of wages &amp; taxes'!B16="","",CONCATENATE(B11,";",C11,";",D11,";",E11,";",F11,";",G11))</f>
        <v/>
      </c>
    </row>
    <row r="12" spans="1:8" ht="12.75" customHeight="1">
      <c r="A12" s="124"/>
      <c r="B12" s="131" t="str">
        <f>IF('[1]Specification of wages &amp; taxes'!B17="","",'[1]Specification of wages &amp; taxes'!$C$3)</f>
        <v/>
      </c>
      <c r="C12" s="132" t="str">
        <f>IF('[1]Specification of wages &amp; taxes'!B17="","",CONCATENATE("01","-",VLOOKUP('[1]Specification of wages &amp; taxes'!$E$2,'[1]Specification of wages &amp; taxes'!$A$208:$L$219,12,FALSE),"-",[1]Kurs!$A$1,))</f>
        <v/>
      </c>
      <c r="D12" s="132" t="str">
        <f>IF('[1]Specification of wages &amp; taxes'!B17="","",CONCATENATE(VLOOKUP('[1]Specification of wages &amp; taxes'!E17,'[1]Specification of wages &amp; taxes'!$B$208:$L$238,11,FALSE),VLOOKUP('[1]Specification of wages &amp; taxes'!F17,'[1]Specification of wages &amp; taxes'!$B$208:$L$238,11,FALSE),RIGHT('[1]Specification of wages &amp; taxes'!G17,2),IF('[1]Specification of wages &amp; taxes'!H17&gt;0,IF('[1]Specification of wages &amp; taxes'!H17&gt;999,'[1]Specification of wages &amp; taxes'!H17,CONCATENATE("0",'[1]Specification of wages &amp; taxes'!H17)),"0000")))</f>
        <v/>
      </c>
      <c r="E12" s="132" t="str">
        <f>IF('[1]Specification of wages &amp; taxes'!B17="","",VLOOKUP('[1]Specification of wages &amp; taxes'!L17,'[1]Specification of wages &amp; taxes'!$G$215:$I$220,3,FALSE))</f>
        <v/>
      </c>
      <c r="F12" s="132" t="str">
        <f>IF('[1]Specification of wages &amp; taxes'!B17="","",ROUND('[1]Specification of wages &amp; taxes'!AA17,0))</f>
        <v/>
      </c>
      <c r="G12" s="133" t="str">
        <f>IF('[1]Specification of wages &amp; taxes'!B17="","",ROUND('[1]Specification of wages &amp; taxes'!U17,0))</f>
        <v/>
      </c>
      <c r="H12" s="134" t="str">
        <f>IF('[1]Specification of wages &amp; taxes'!B17="","",CONCATENATE(B12,";",C12,";",D12,";",E12,";",F12,";",G12))</f>
        <v/>
      </c>
    </row>
    <row r="13" spans="1:8" ht="12.75" customHeight="1">
      <c r="A13" s="124"/>
      <c r="B13" s="131" t="str">
        <f>IF('[1]Specification of wages &amp; taxes'!B18="","",'[1]Specification of wages &amp; taxes'!$C$3)</f>
        <v/>
      </c>
      <c r="C13" s="132" t="str">
        <f>IF('[1]Specification of wages &amp; taxes'!B18="","",CONCATENATE("01","-",VLOOKUP('[1]Specification of wages &amp; taxes'!$E$2,'[1]Specification of wages &amp; taxes'!$A$208:$L$219,12,FALSE),"-",[1]Kurs!$A$1,))</f>
        <v/>
      </c>
      <c r="D13" s="132" t="str">
        <f>IF('[1]Specification of wages &amp; taxes'!B18="","",CONCATENATE(VLOOKUP('[1]Specification of wages &amp; taxes'!E18,'[1]Specification of wages &amp; taxes'!$B$208:$L$238,11,FALSE),VLOOKUP('[1]Specification of wages &amp; taxes'!F18,'[1]Specification of wages &amp; taxes'!$B$208:$L$238,11,FALSE),RIGHT('[1]Specification of wages &amp; taxes'!G18,2),IF('[1]Specification of wages &amp; taxes'!H18&gt;0,IF('[1]Specification of wages &amp; taxes'!H18&gt;999,'[1]Specification of wages &amp; taxes'!H18,CONCATENATE("0",'[1]Specification of wages &amp; taxes'!H18)),"0000")))</f>
        <v/>
      </c>
      <c r="E13" s="132" t="str">
        <f>IF('[1]Specification of wages &amp; taxes'!B18="","",VLOOKUP('[1]Specification of wages &amp; taxes'!L18,'[1]Specification of wages &amp; taxes'!$G$215:$I$220,3,FALSE))</f>
        <v/>
      </c>
      <c r="F13" s="132" t="str">
        <f>IF('[1]Specification of wages &amp; taxes'!B18="","",ROUND('[1]Specification of wages &amp; taxes'!AA18,0))</f>
        <v/>
      </c>
      <c r="G13" s="133" t="str">
        <f>IF('[1]Specification of wages &amp; taxes'!B18="","",ROUND('[1]Specification of wages &amp; taxes'!U18,0))</f>
        <v/>
      </c>
      <c r="H13" s="134" t="str">
        <f>IF('[1]Specification of wages &amp; taxes'!B18="","",CONCATENATE(B13,";",C13,";",D13,";",E13,";",F13,";",G13))</f>
        <v/>
      </c>
    </row>
    <row r="14" spans="1:8" ht="12.75" customHeight="1">
      <c r="A14" s="124"/>
      <c r="B14" s="131" t="str">
        <f>IF('[1]Specification of wages &amp; taxes'!B19="","",'[1]Specification of wages &amp; taxes'!$C$3)</f>
        <v/>
      </c>
      <c r="C14" s="132" t="str">
        <f>IF('[1]Specification of wages &amp; taxes'!B19="","",CONCATENATE("01","-",VLOOKUP('[1]Specification of wages &amp; taxes'!$E$2,'[1]Specification of wages &amp; taxes'!$A$208:$L$219,12,FALSE),"-",[1]Kurs!$A$1,))</f>
        <v/>
      </c>
      <c r="D14" s="132" t="str">
        <f>IF('[1]Specification of wages &amp; taxes'!B19="","",CONCATENATE(VLOOKUP('[1]Specification of wages &amp; taxes'!E19,'[1]Specification of wages &amp; taxes'!$B$208:$L$238,11,FALSE),VLOOKUP('[1]Specification of wages &amp; taxes'!F19,'[1]Specification of wages &amp; taxes'!$B$208:$L$238,11,FALSE),RIGHT('[1]Specification of wages &amp; taxes'!G19,2),IF('[1]Specification of wages &amp; taxes'!H19&gt;0,IF('[1]Specification of wages &amp; taxes'!H19&gt;999,'[1]Specification of wages &amp; taxes'!H19,CONCATENATE("0",'[1]Specification of wages &amp; taxes'!H19)),"0000")))</f>
        <v/>
      </c>
      <c r="E14" s="132" t="str">
        <f>IF('[1]Specification of wages &amp; taxes'!B19="","",VLOOKUP('[1]Specification of wages &amp; taxes'!L19,'[1]Specification of wages &amp; taxes'!$G$215:$I$220,3,FALSE))</f>
        <v/>
      </c>
      <c r="F14" s="132" t="str">
        <f>IF('[1]Specification of wages &amp; taxes'!B19="","",ROUND('[1]Specification of wages &amp; taxes'!AA19,0))</f>
        <v/>
      </c>
      <c r="G14" s="133" t="str">
        <f>IF('[1]Specification of wages &amp; taxes'!B19="","",ROUND('[1]Specification of wages &amp; taxes'!U19,0))</f>
        <v/>
      </c>
      <c r="H14" s="134" t="str">
        <f>IF('[1]Specification of wages &amp; taxes'!B19="","",CONCATENATE(B14,";",C14,";",D14,";",E14,";",F14,";",G14))</f>
        <v/>
      </c>
    </row>
    <row r="15" spans="1:8" ht="12.75" customHeight="1">
      <c r="A15" s="124"/>
      <c r="B15" s="131" t="str">
        <f>IF('[1]Specification of wages &amp; taxes'!B20="","",'[1]Specification of wages &amp; taxes'!$C$3)</f>
        <v/>
      </c>
      <c r="C15" s="132" t="str">
        <f>IF('[1]Specification of wages &amp; taxes'!B20="","",CONCATENATE("01","-",VLOOKUP('[1]Specification of wages &amp; taxes'!$E$2,'[1]Specification of wages &amp; taxes'!$A$208:$L$219,12,FALSE),"-",[1]Kurs!$A$1,))</f>
        <v/>
      </c>
      <c r="D15" s="132" t="str">
        <f>IF('[1]Specification of wages &amp; taxes'!B20="","",CONCATENATE(VLOOKUP('[1]Specification of wages &amp; taxes'!E20,'[1]Specification of wages &amp; taxes'!$B$208:$L$238,11,FALSE),VLOOKUP('[1]Specification of wages &amp; taxes'!F20,'[1]Specification of wages &amp; taxes'!$B$208:$L$238,11,FALSE),RIGHT('[1]Specification of wages &amp; taxes'!G20,2),IF('[1]Specification of wages &amp; taxes'!H20&gt;0,IF('[1]Specification of wages &amp; taxes'!H20&gt;999,'[1]Specification of wages &amp; taxes'!H20,CONCATENATE("0",'[1]Specification of wages &amp; taxes'!H20)),"0000")))</f>
        <v/>
      </c>
      <c r="E15" s="132" t="str">
        <f>IF('[1]Specification of wages &amp; taxes'!B20="","",VLOOKUP('[1]Specification of wages &amp; taxes'!L20,'[1]Specification of wages &amp; taxes'!$G$215:$I$220,3,FALSE))</f>
        <v/>
      </c>
      <c r="F15" s="132" t="str">
        <f>IF('[1]Specification of wages &amp; taxes'!B20="","",ROUND('[1]Specification of wages &amp; taxes'!AA20,0))</f>
        <v/>
      </c>
      <c r="G15" s="133" t="str">
        <f>IF('[1]Specification of wages &amp; taxes'!B20="","",ROUND('[1]Specification of wages &amp; taxes'!U20,0))</f>
        <v/>
      </c>
      <c r="H15" s="134" t="str">
        <f>IF('[1]Specification of wages &amp; taxes'!B20="","",CONCATENATE(B15,";",C15,";",D15,";",E15,";",F15,";",G15))</f>
        <v/>
      </c>
    </row>
    <row r="16" spans="1:8" ht="12.75" customHeight="1">
      <c r="A16" s="124"/>
      <c r="B16" s="131" t="str">
        <f>IF('[1]Specification of wages &amp; taxes'!B21="","",'[1]Specification of wages &amp; taxes'!$C$3)</f>
        <v/>
      </c>
      <c r="C16" s="132" t="str">
        <f>IF('[1]Specification of wages &amp; taxes'!B21="","",CONCATENATE("01","-",VLOOKUP('[1]Specification of wages &amp; taxes'!$E$2,'[1]Specification of wages &amp; taxes'!$A$208:$L$219,12,FALSE),"-",[1]Kurs!$A$1,))</f>
        <v/>
      </c>
      <c r="D16" s="132" t="str">
        <f>IF('[1]Specification of wages &amp; taxes'!B21="","",CONCATENATE(VLOOKUP('[1]Specification of wages &amp; taxes'!E21,'[1]Specification of wages &amp; taxes'!$B$208:$L$238,11,FALSE),VLOOKUP('[1]Specification of wages &amp; taxes'!F21,'[1]Specification of wages &amp; taxes'!$B$208:$L$238,11,FALSE),RIGHT('[1]Specification of wages &amp; taxes'!G21,2),IF('[1]Specification of wages &amp; taxes'!H21&gt;0,IF('[1]Specification of wages &amp; taxes'!H21&gt;999,'[1]Specification of wages &amp; taxes'!H21,CONCATENATE("0",'[1]Specification of wages &amp; taxes'!H21)),"0000")))</f>
        <v/>
      </c>
      <c r="E16" s="132" t="str">
        <f>IF('[1]Specification of wages &amp; taxes'!B21="","",VLOOKUP('[1]Specification of wages &amp; taxes'!L21,'[1]Specification of wages &amp; taxes'!$G$215:$I$220,3,FALSE))</f>
        <v/>
      </c>
      <c r="F16" s="132" t="str">
        <f>IF('[1]Specification of wages &amp; taxes'!B21="","",ROUND('[1]Specification of wages &amp; taxes'!AA21,0))</f>
        <v/>
      </c>
      <c r="G16" s="133" t="str">
        <f>IF('[1]Specification of wages &amp; taxes'!B21="","",ROUND('[1]Specification of wages &amp; taxes'!U21,0))</f>
        <v/>
      </c>
      <c r="H16" s="134" t="str">
        <f>IF('[1]Specification of wages &amp; taxes'!B21="","",CONCATENATE(B16,";",C16,";",D16,";",E16,";",F16,";",G16))</f>
        <v/>
      </c>
    </row>
    <row r="17" spans="1:8" ht="12.75" customHeight="1">
      <c r="A17" s="124"/>
      <c r="B17" s="131" t="str">
        <f>IF('[1]Specification of wages &amp; taxes'!B22="","",'[1]Specification of wages &amp; taxes'!$C$3)</f>
        <v/>
      </c>
      <c r="C17" s="132" t="str">
        <f>IF('[1]Specification of wages &amp; taxes'!B22="","",CONCATENATE("01","-",VLOOKUP('[1]Specification of wages &amp; taxes'!$E$2,'[1]Specification of wages &amp; taxes'!$A$208:$L$219,12,FALSE),"-",[1]Kurs!$A$1,))</f>
        <v/>
      </c>
      <c r="D17" s="132" t="str">
        <f>IF('[1]Specification of wages &amp; taxes'!B22="","",CONCATENATE(VLOOKUP('[1]Specification of wages &amp; taxes'!E22,'[1]Specification of wages &amp; taxes'!$B$208:$L$238,11,FALSE),VLOOKUP('[1]Specification of wages &amp; taxes'!F22,'[1]Specification of wages &amp; taxes'!$B$208:$L$238,11,FALSE),RIGHT('[1]Specification of wages &amp; taxes'!G22,2),IF('[1]Specification of wages &amp; taxes'!H22&gt;0,IF('[1]Specification of wages &amp; taxes'!H22&gt;999,'[1]Specification of wages &amp; taxes'!H22,CONCATENATE("0",'[1]Specification of wages &amp; taxes'!H22)),"0000")))</f>
        <v/>
      </c>
      <c r="E17" s="132" t="str">
        <f>IF('[1]Specification of wages &amp; taxes'!B22="","",VLOOKUP('[1]Specification of wages &amp; taxes'!L22,'[1]Specification of wages &amp; taxes'!$G$215:$I$220,3,FALSE))</f>
        <v/>
      </c>
      <c r="F17" s="132" t="str">
        <f>IF('[1]Specification of wages &amp; taxes'!B22="","",ROUND('[1]Specification of wages &amp; taxes'!AA22,0))</f>
        <v/>
      </c>
      <c r="G17" s="133" t="str">
        <f>IF('[1]Specification of wages &amp; taxes'!B22="","",ROUND('[1]Specification of wages &amp; taxes'!U22,0))</f>
        <v/>
      </c>
      <c r="H17" s="134" t="str">
        <f>IF('[1]Specification of wages &amp; taxes'!B22="","",CONCATENATE(B17,";",C17,";",D17,";",E17,";",F17,";",G17))</f>
        <v/>
      </c>
    </row>
    <row r="18" spans="1:8" ht="12.75" customHeight="1">
      <c r="A18" s="124"/>
      <c r="B18" s="131" t="str">
        <f>IF('[1]Specification of wages &amp; taxes'!B23="","",'[1]Specification of wages &amp; taxes'!$C$3)</f>
        <v/>
      </c>
      <c r="C18" s="132" t="str">
        <f>IF('[1]Specification of wages &amp; taxes'!B23="","",CONCATENATE("01","-",VLOOKUP('[1]Specification of wages &amp; taxes'!$E$2,'[1]Specification of wages &amp; taxes'!$A$208:$L$219,12,FALSE),"-",[1]Kurs!$A$1,))</f>
        <v/>
      </c>
      <c r="D18" s="132" t="str">
        <f>IF('[1]Specification of wages &amp; taxes'!B23="","",CONCATENATE(VLOOKUP('[1]Specification of wages &amp; taxes'!E23,'[1]Specification of wages &amp; taxes'!$B$208:$L$238,11,FALSE),VLOOKUP('[1]Specification of wages &amp; taxes'!F23,'[1]Specification of wages &amp; taxes'!$B$208:$L$238,11,FALSE),RIGHT('[1]Specification of wages &amp; taxes'!G23,2),IF('[1]Specification of wages &amp; taxes'!H23&gt;0,IF('[1]Specification of wages &amp; taxes'!H23&gt;999,'[1]Specification of wages &amp; taxes'!H23,CONCATENATE("0",'[1]Specification of wages &amp; taxes'!H23)),"0000")))</f>
        <v/>
      </c>
      <c r="E18" s="132" t="str">
        <f>IF('[1]Specification of wages &amp; taxes'!B23="","",VLOOKUP('[1]Specification of wages &amp; taxes'!L23,'[1]Specification of wages &amp; taxes'!$G$215:$I$220,3,FALSE))</f>
        <v/>
      </c>
      <c r="F18" s="132" t="str">
        <f>IF('[1]Specification of wages &amp; taxes'!B23="","",ROUND('[1]Specification of wages &amp; taxes'!AA23,0))</f>
        <v/>
      </c>
      <c r="G18" s="133" t="str">
        <f>IF('[1]Specification of wages &amp; taxes'!B23="","",ROUND('[1]Specification of wages &amp; taxes'!U23,0))</f>
        <v/>
      </c>
      <c r="H18" s="134" t="str">
        <f>IF('[1]Specification of wages &amp; taxes'!B23="","",CONCATENATE(B18,";",C18,";",D18,";",E18,";",F18,";",G18))</f>
        <v/>
      </c>
    </row>
    <row r="19" spans="1:8" ht="12.75" customHeight="1">
      <c r="A19" s="124"/>
      <c r="B19" s="131" t="str">
        <f>IF('[1]Specification of wages &amp; taxes'!B24="","",'[1]Specification of wages &amp; taxes'!$C$3)</f>
        <v/>
      </c>
      <c r="C19" s="132" t="str">
        <f>IF('[1]Specification of wages &amp; taxes'!B24="","",CONCATENATE("01","-",VLOOKUP('[1]Specification of wages &amp; taxes'!$E$2,'[1]Specification of wages &amp; taxes'!$A$208:$L$219,12,FALSE),"-",[1]Kurs!$A$1,))</f>
        <v/>
      </c>
      <c r="D19" s="132" t="str">
        <f>IF('[1]Specification of wages &amp; taxes'!B24="","",CONCATENATE(VLOOKUP('[1]Specification of wages &amp; taxes'!E24,'[1]Specification of wages &amp; taxes'!$B$208:$L$238,11,FALSE),VLOOKUP('[1]Specification of wages &amp; taxes'!F24,'[1]Specification of wages &amp; taxes'!$B$208:$L$238,11,FALSE),RIGHT('[1]Specification of wages &amp; taxes'!G24,2),IF('[1]Specification of wages &amp; taxes'!H24&gt;0,IF('[1]Specification of wages &amp; taxes'!H24&gt;999,'[1]Specification of wages &amp; taxes'!H24,CONCATENATE("0",'[1]Specification of wages &amp; taxes'!H24)),"0000")))</f>
        <v/>
      </c>
      <c r="E19" s="132" t="str">
        <f>IF('[1]Specification of wages &amp; taxes'!B24="","",VLOOKUP('[1]Specification of wages &amp; taxes'!L24,'[1]Specification of wages &amp; taxes'!$G$215:$I$220,3,FALSE))</f>
        <v/>
      </c>
      <c r="F19" s="132" t="str">
        <f>IF('[1]Specification of wages &amp; taxes'!B24="","",ROUND('[1]Specification of wages &amp; taxes'!AA24,0))</f>
        <v/>
      </c>
      <c r="G19" s="133" t="str">
        <f>IF('[1]Specification of wages &amp; taxes'!B24="","",ROUND('[1]Specification of wages &amp; taxes'!U24,0))</f>
        <v/>
      </c>
      <c r="H19" s="134" t="str">
        <f>IF('[1]Specification of wages &amp; taxes'!B24="","",CONCATENATE(B19,";",C19,";",D19,";",E19,";",F19,";",G19))</f>
        <v/>
      </c>
    </row>
    <row r="20" spans="1:8" ht="12.75" customHeight="1">
      <c r="A20" s="124"/>
      <c r="B20" s="131" t="str">
        <f>IF('[1]Specification of wages &amp; taxes'!B25="","",'[1]Specification of wages &amp; taxes'!$C$3)</f>
        <v/>
      </c>
      <c r="C20" s="132" t="str">
        <f>IF('[1]Specification of wages &amp; taxes'!B25="","",CONCATENATE("01","-",VLOOKUP('[1]Specification of wages &amp; taxes'!$E$2,'[1]Specification of wages &amp; taxes'!$A$208:$L$219,12,FALSE),"-",[1]Kurs!$A$1,))</f>
        <v/>
      </c>
      <c r="D20" s="132" t="str">
        <f>IF('[1]Specification of wages &amp; taxes'!B25="","",CONCATENATE(VLOOKUP('[1]Specification of wages &amp; taxes'!E25,'[1]Specification of wages &amp; taxes'!$B$208:$L$238,11,FALSE),VLOOKUP('[1]Specification of wages &amp; taxes'!F25,'[1]Specification of wages &amp; taxes'!$B$208:$L$238,11,FALSE),RIGHT('[1]Specification of wages &amp; taxes'!G25,2),IF('[1]Specification of wages &amp; taxes'!H25&gt;0,IF('[1]Specification of wages &amp; taxes'!H25&gt;999,'[1]Specification of wages &amp; taxes'!H25,CONCATENATE("0",'[1]Specification of wages &amp; taxes'!H25)),"0000")))</f>
        <v/>
      </c>
      <c r="E20" s="132" t="str">
        <f>IF('[1]Specification of wages &amp; taxes'!B25="","",VLOOKUP('[1]Specification of wages &amp; taxes'!L25,'[1]Specification of wages &amp; taxes'!$G$215:$I$220,3,FALSE))</f>
        <v/>
      </c>
      <c r="F20" s="132" t="str">
        <f>IF('[1]Specification of wages &amp; taxes'!B25="","",ROUND('[1]Specification of wages &amp; taxes'!AA25,0))</f>
        <v/>
      </c>
      <c r="G20" s="133" t="str">
        <f>IF('[1]Specification of wages &amp; taxes'!B25="","",ROUND('[1]Specification of wages &amp; taxes'!U25,0))</f>
        <v/>
      </c>
      <c r="H20" s="134" t="str">
        <f>IF('[1]Specification of wages &amp; taxes'!B25="","",CONCATENATE(B20,";",C20,";",D20,";",E20,";",F20,";",G20))</f>
        <v/>
      </c>
    </row>
    <row r="21" spans="1:8" ht="12.75" customHeight="1">
      <c r="A21" s="124"/>
      <c r="B21" s="131" t="str">
        <f>IF('[1]Specification of wages &amp; taxes'!B26="","",'[1]Specification of wages &amp; taxes'!$C$3)</f>
        <v/>
      </c>
      <c r="C21" s="132" t="str">
        <f>IF('[1]Specification of wages &amp; taxes'!B26="","",CONCATENATE("01","-",VLOOKUP('[1]Specification of wages &amp; taxes'!$E$2,'[1]Specification of wages &amp; taxes'!$A$208:$L$219,12,FALSE),"-",[1]Kurs!$A$1,))</f>
        <v/>
      </c>
      <c r="D21" s="132" t="str">
        <f>IF('[1]Specification of wages &amp; taxes'!B26="","",CONCATENATE(VLOOKUP('[1]Specification of wages &amp; taxes'!E26,'[1]Specification of wages &amp; taxes'!$B$208:$L$238,11,FALSE),VLOOKUP('[1]Specification of wages &amp; taxes'!F26,'[1]Specification of wages &amp; taxes'!$B$208:$L$238,11,FALSE),RIGHT('[1]Specification of wages &amp; taxes'!G26,2),IF('[1]Specification of wages &amp; taxes'!H26&gt;0,IF('[1]Specification of wages &amp; taxes'!H26&gt;999,'[1]Specification of wages &amp; taxes'!H26,CONCATENATE("0",'[1]Specification of wages &amp; taxes'!H26)),"0000")))</f>
        <v/>
      </c>
      <c r="E21" s="132" t="str">
        <f>IF('[1]Specification of wages &amp; taxes'!B26="","",VLOOKUP('[1]Specification of wages &amp; taxes'!L26,'[1]Specification of wages &amp; taxes'!$G$215:$I$220,3,FALSE))</f>
        <v/>
      </c>
      <c r="F21" s="132" t="str">
        <f>IF('[1]Specification of wages &amp; taxes'!B26="","",ROUND('[1]Specification of wages &amp; taxes'!AA26,0))</f>
        <v/>
      </c>
      <c r="G21" s="133" t="str">
        <f>IF('[1]Specification of wages &amp; taxes'!B26="","",ROUND('[1]Specification of wages &amp; taxes'!U26,0))</f>
        <v/>
      </c>
      <c r="H21" s="134" t="str">
        <f>IF('[1]Specification of wages &amp; taxes'!B26="","",CONCATENATE(B21,";",C21,";",D21,";",E21,";",F21,";",G21))</f>
        <v/>
      </c>
    </row>
    <row r="22" spans="1:8" ht="12.75" customHeight="1">
      <c r="A22" s="124"/>
      <c r="B22" s="131" t="str">
        <f>IF('[1]Specification of wages &amp; taxes'!B27="","",'[1]Specification of wages &amp; taxes'!$C$3)</f>
        <v/>
      </c>
      <c r="C22" s="132" t="str">
        <f>IF('[1]Specification of wages &amp; taxes'!B27="","",CONCATENATE("01","-",VLOOKUP('[1]Specification of wages &amp; taxes'!$E$2,'[1]Specification of wages &amp; taxes'!$A$208:$L$219,12,FALSE),"-",[1]Kurs!$A$1,))</f>
        <v/>
      </c>
      <c r="D22" s="132" t="str">
        <f>IF('[1]Specification of wages &amp; taxes'!B27="","",CONCATENATE(VLOOKUP('[1]Specification of wages &amp; taxes'!E27,'[1]Specification of wages &amp; taxes'!$B$208:$L$238,11,FALSE),VLOOKUP('[1]Specification of wages &amp; taxes'!F27,'[1]Specification of wages &amp; taxes'!$B$208:$L$238,11,FALSE),RIGHT('[1]Specification of wages &amp; taxes'!G27,2),IF('[1]Specification of wages &amp; taxes'!H27&gt;0,IF('[1]Specification of wages &amp; taxes'!H27&gt;999,'[1]Specification of wages &amp; taxes'!H27,CONCATENATE("0",'[1]Specification of wages &amp; taxes'!H27)),"0000")))</f>
        <v/>
      </c>
      <c r="E22" s="132" t="str">
        <f>IF('[1]Specification of wages &amp; taxes'!B27="","",VLOOKUP('[1]Specification of wages &amp; taxes'!L27,'[1]Specification of wages &amp; taxes'!$G$215:$I$220,3,FALSE))</f>
        <v/>
      </c>
      <c r="F22" s="132" t="str">
        <f>IF('[1]Specification of wages &amp; taxes'!B27="","",ROUND('[1]Specification of wages &amp; taxes'!AA27,0))</f>
        <v/>
      </c>
      <c r="G22" s="133" t="str">
        <f>IF('[1]Specification of wages &amp; taxes'!B27="","",ROUND('[1]Specification of wages &amp; taxes'!U27,0))</f>
        <v/>
      </c>
      <c r="H22" s="134" t="str">
        <f>IF('[1]Specification of wages &amp; taxes'!B27="","",CONCATENATE(B22,";",C22,";",D22,";",E22,";",F22,";",G22))</f>
        <v/>
      </c>
    </row>
    <row r="23" spans="1:8" ht="12.75" customHeight="1">
      <c r="A23" s="124"/>
      <c r="B23" s="131" t="str">
        <f>IF('[1]Specification of wages &amp; taxes'!B28="","",'[1]Specification of wages &amp; taxes'!$C$3)</f>
        <v/>
      </c>
      <c r="C23" s="132" t="str">
        <f>IF('[1]Specification of wages &amp; taxes'!B28="","",CONCATENATE("01","-",VLOOKUP('[1]Specification of wages &amp; taxes'!$E$2,'[1]Specification of wages &amp; taxes'!$A$208:$L$219,12,FALSE),"-",[1]Kurs!$A$1,))</f>
        <v/>
      </c>
      <c r="D23" s="132" t="str">
        <f>IF('[1]Specification of wages &amp; taxes'!B28="","",CONCATENATE(VLOOKUP('[1]Specification of wages &amp; taxes'!E28,'[1]Specification of wages &amp; taxes'!$B$208:$L$238,11,FALSE),VLOOKUP('[1]Specification of wages &amp; taxes'!F28,'[1]Specification of wages &amp; taxes'!$B$208:$L$238,11,FALSE),RIGHT('[1]Specification of wages &amp; taxes'!G28,2),IF('[1]Specification of wages &amp; taxes'!H28&gt;0,IF('[1]Specification of wages &amp; taxes'!H28&gt;999,'[1]Specification of wages &amp; taxes'!H28,CONCATENATE("0",'[1]Specification of wages &amp; taxes'!H28)),"0000")))</f>
        <v/>
      </c>
      <c r="E23" s="132" t="str">
        <f>IF('[1]Specification of wages &amp; taxes'!B28="","",VLOOKUP('[1]Specification of wages &amp; taxes'!L28,'[1]Specification of wages &amp; taxes'!$G$215:$I$220,3,FALSE))</f>
        <v/>
      </c>
      <c r="F23" s="132" t="str">
        <f>IF('[1]Specification of wages &amp; taxes'!B28="","",ROUND('[1]Specification of wages &amp; taxes'!AA28,0))</f>
        <v/>
      </c>
      <c r="G23" s="133" t="str">
        <f>IF('[1]Specification of wages &amp; taxes'!B28="","",ROUND('[1]Specification of wages &amp; taxes'!U28,0))</f>
        <v/>
      </c>
      <c r="H23" s="134" t="str">
        <f>IF('[1]Specification of wages &amp; taxes'!B28="","",CONCATENATE(B23,";",C23,";",D23,";",E23,";",F23,";",G23))</f>
        <v/>
      </c>
    </row>
    <row r="24" spans="1:8" ht="12.75" customHeight="1">
      <c r="A24" s="124"/>
      <c r="B24" s="131" t="str">
        <f>IF('[1]Specification of wages &amp; taxes'!B29="","",'[1]Specification of wages &amp; taxes'!$C$3)</f>
        <v/>
      </c>
      <c r="C24" s="132" t="str">
        <f>IF('[1]Specification of wages &amp; taxes'!B29="","",CONCATENATE("01","-",VLOOKUP('[1]Specification of wages &amp; taxes'!$E$2,'[1]Specification of wages &amp; taxes'!$A$208:$L$219,12,FALSE),"-",[1]Kurs!$A$1,))</f>
        <v/>
      </c>
      <c r="D24" s="132" t="str">
        <f>IF('[1]Specification of wages &amp; taxes'!B29="","",CONCATENATE(VLOOKUP('[1]Specification of wages &amp; taxes'!E29,'[1]Specification of wages &amp; taxes'!$B$208:$L$238,11,FALSE),VLOOKUP('[1]Specification of wages &amp; taxes'!F29,'[1]Specification of wages &amp; taxes'!$B$208:$L$238,11,FALSE),RIGHT('[1]Specification of wages &amp; taxes'!G29,2),IF('[1]Specification of wages &amp; taxes'!H29&gt;0,IF('[1]Specification of wages &amp; taxes'!H29&gt;999,'[1]Specification of wages &amp; taxes'!H29,CONCATENATE("0",'[1]Specification of wages &amp; taxes'!H29)),"0000")))</f>
        <v/>
      </c>
      <c r="E24" s="132" t="str">
        <f>IF('[1]Specification of wages &amp; taxes'!B29="","",VLOOKUP('[1]Specification of wages &amp; taxes'!L29,'[1]Specification of wages &amp; taxes'!$G$215:$I$220,3,FALSE))</f>
        <v/>
      </c>
      <c r="F24" s="132" t="str">
        <f>IF('[1]Specification of wages &amp; taxes'!B29="","",ROUND('[1]Specification of wages &amp; taxes'!AA29,0))</f>
        <v/>
      </c>
      <c r="G24" s="133" t="str">
        <f>IF('[1]Specification of wages &amp; taxes'!B29="","",ROUND('[1]Specification of wages &amp; taxes'!U29,0))</f>
        <v/>
      </c>
      <c r="H24" s="134" t="str">
        <f>IF('[1]Specification of wages &amp; taxes'!B29="","",CONCATENATE(B24,";",C24,";",D24,";",E24,";",F24,";",G24))</f>
        <v/>
      </c>
    </row>
    <row r="25" spans="1:8" ht="12.75" customHeight="1">
      <c r="A25" s="124"/>
      <c r="B25" s="131" t="str">
        <f>IF('[1]Specification of wages &amp; taxes'!B30="","",'[1]Specification of wages &amp; taxes'!$C$3)</f>
        <v/>
      </c>
      <c r="C25" s="132" t="str">
        <f>IF('[1]Specification of wages &amp; taxes'!B30="","",CONCATENATE("01","-",VLOOKUP('[1]Specification of wages &amp; taxes'!$E$2,'[1]Specification of wages &amp; taxes'!$A$208:$L$219,12,FALSE),"-",[1]Kurs!$A$1,))</f>
        <v/>
      </c>
      <c r="D25" s="132" t="str">
        <f>IF('[1]Specification of wages &amp; taxes'!B30="","",CONCATENATE(VLOOKUP('[1]Specification of wages &amp; taxes'!E30,'[1]Specification of wages &amp; taxes'!$B$208:$L$238,11,FALSE),VLOOKUP('[1]Specification of wages &amp; taxes'!F30,'[1]Specification of wages &amp; taxes'!$B$208:$L$238,11,FALSE),RIGHT('[1]Specification of wages &amp; taxes'!G30,2),IF('[1]Specification of wages &amp; taxes'!H30&gt;0,IF('[1]Specification of wages &amp; taxes'!H30&gt;999,'[1]Specification of wages &amp; taxes'!H30,CONCATENATE("0",'[1]Specification of wages &amp; taxes'!H30)),"0000")))</f>
        <v/>
      </c>
      <c r="E25" s="132" t="str">
        <f>IF('[1]Specification of wages &amp; taxes'!B30="","",VLOOKUP('[1]Specification of wages &amp; taxes'!L30,'[1]Specification of wages &amp; taxes'!$G$215:$I$220,3,FALSE))</f>
        <v/>
      </c>
      <c r="F25" s="132" t="str">
        <f>IF('[1]Specification of wages &amp; taxes'!B30="","",ROUND('[1]Specification of wages &amp; taxes'!AA30,0))</f>
        <v/>
      </c>
      <c r="G25" s="133" t="str">
        <f>IF('[1]Specification of wages &amp; taxes'!B30="","",ROUND('[1]Specification of wages &amp; taxes'!U30,0))</f>
        <v/>
      </c>
      <c r="H25" s="134" t="str">
        <f>IF('[1]Specification of wages &amp; taxes'!B30="","",CONCATENATE(B25,";",C25,";",D25,";",E25,";",F25,";",G25))</f>
        <v/>
      </c>
    </row>
    <row r="26" spans="1:8" ht="12.75" customHeight="1">
      <c r="A26" s="124"/>
      <c r="B26" s="131" t="str">
        <f>IF('[1]Specification of wages &amp; taxes'!B31="","",'[1]Specification of wages &amp; taxes'!$C$3)</f>
        <v/>
      </c>
      <c r="C26" s="132" t="str">
        <f>IF('[1]Specification of wages &amp; taxes'!B31="","",CONCATENATE("01","-",VLOOKUP('[1]Specification of wages &amp; taxes'!$E$2,'[1]Specification of wages &amp; taxes'!$A$208:$L$219,12,FALSE),"-",[1]Kurs!$A$1,))</f>
        <v/>
      </c>
      <c r="D26" s="132" t="str">
        <f>IF('[1]Specification of wages &amp; taxes'!B31="","",CONCATENATE(VLOOKUP('[1]Specification of wages &amp; taxes'!E31,'[1]Specification of wages &amp; taxes'!$B$208:$L$238,11,FALSE),VLOOKUP('[1]Specification of wages &amp; taxes'!F31,'[1]Specification of wages &amp; taxes'!$B$208:$L$238,11,FALSE),RIGHT('[1]Specification of wages &amp; taxes'!G31,2),IF('[1]Specification of wages &amp; taxes'!H31&gt;0,IF('[1]Specification of wages &amp; taxes'!H31&gt;999,'[1]Specification of wages &amp; taxes'!H31,CONCATENATE("0",'[1]Specification of wages &amp; taxes'!H31)),"0000")))</f>
        <v/>
      </c>
      <c r="E26" s="132" t="str">
        <f>IF('[1]Specification of wages &amp; taxes'!B31="","",VLOOKUP('[1]Specification of wages &amp; taxes'!L31,'[1]Specification of wages &amp; taxes'!$G$215:$I$220,3,FALSE))</f>
        <v/>
      </c>
      <c r="F26" s="132" t="str">
        <f>IF('[1]Specification of wages &amp; taxes'!B31="","",ROUND('[1]Specification of wages &amp; taxes'!AA31,0))</f>
        <v/>
      </c>
      <c r="G26" s="133" t="str">
        <f>IF('[1]Specification of wages &amp; taxes'!B31="","",ROUND('[1]Specification of wages &amp; taxes'!U31,0))</f>
        <v/>
      </c>
      <c r="H26" s="134" t="str">
        <f>IF('[1]Specification of wages &amp; taxes'!B31="","",CONCATENATE(B26,";",C26,";",D26,";",E26,";",F26,";",G26))</f>
        <v/>
      </c>
    </row>
    <row r="27" spans="1:8" ht="12.75" customHeight="1">
      <c r="A27" s="124"/>
      <c r="B27" s="131" t="str">
        <f>IF('[1]Specification of wages &amp; taxes'!B32="","",'[1]Specification of wages &amp; taxes'!$C$3)</f>
        <v/>
      </c>
      <c r="C27" s="132" t="str">
        <f>IF('[1]Specification of wages &amp; taxes'!B32="","",CONCATENATE("01","-",VLOOKUP('[1]Specification of wages &amp; taxes'!$E$2,'[1]Specification of wages &amp; taxes'!$A$208:$L$219,12,FALSE),"-",[1]Kurs!$A$1,))</f>
        <v/>
      </c>
      <c r="D27" s="132" t="str">
        <f>IF('[1]Specification of wages &amp; taxes'!B32="","",CONCATENATE(VLOOKUP('[1]Specification of wages &amp; taxes'!E32,'[1]Specification of wages &amp; taxes'!$B$208:$L$238,11,FALSE),VLOOKUP('[1]Specification of wages &amp; taxes'!F32,'[1]Specification of wages &amp; taxes'!$B$208:$L$238,11,FALSE),RIGHT('[1]Specification of wages &amp; taxes'!G32,2),IF('[1]Specification of wages &amp; taxes'!H32&gt;0,IF('[1]Specification of wages &amp; taxes'!H32&gt;999,'[1]Specification of wages &amp; taxes'!H32,CONCATENATE("0",'[1]Specification of wages &amp; taxes'!H32)),"0000")))</f>
        <v/>
      </c>
      <c r="E27" s="132" t="str">
        <f>IF('[1]Specification of wages &amp; taxes'!B32="","",VLOOKUP('[1]Specification of wages &amp; taxes'!L32,'[1]Specification of wages &amp; taxes'!$G$215:$I$220,3,FALSE))</f>
        <v/>
      </c>
      <c r="F27" s="132" t="str">
        <f>IF('[1]Specification of wages &amp; taxes'!B32="","",ROUND('[1]Specification of wages &amp; taxes'!AA32,0))</f>
        <v/>
      </c>
      <c r="G27" s="133" t="str">
        <f>IF('[1]Specification of wages &amp; taxes'!B32="","",ROUND('[1]Specification of wages &amp; taxes'!U32,0))</f>
        <v/>
      </c>
      <c r="H27" s="134" t="str">
        <f>IF('[1]Specification of wages &amp; taxes'!B32="","",CONCATENATE(B27,";",C27,";",D27,";",E27,";",F27,";",G27))</f>
        <v/>
      </c>
    </row>
    <row r="28" spans="1:8" ht="12.75" customHeight="1">
      <c r="A28" s="124"/>
      <c r="B28" s="131" t="str">
        <f>IF('[1]Specification of wages &amp; taxes'!B33="","",'[1]Specification of wages &amp; taxes'!$C$3)</f>
        <v/>
      </c>
      <c r="C28" s="132" t="str">
        <f>IF('[1]Specification of wages &amp; taxes'!B33="","",CONCATENATE("01","-",VLOOKUP('[1]Specification of wages &amp; taxes'!$E$2,'[1]Specification of wages &amp; taxes'!$A$208:$L$219,12,FALSE),"-",[1]Kurs!$A$1,))</f>
        <v/>
      </c>
      <c r="D28" s="132" t="str">
        <f>IF('[1]Specification of wages &amp; taxes'!B33="","",CONCATENATE(VLOOKUP('[1]Specification of wages &amp; taxes'!E33,'[1]Specification of wages &amp; taxes'!$B$208:$L$238,11,FALSE),VLOOKUP('[1]Specification of wages &amp; taxes'!F33,'[1]Specification of wages &amp; taxes'!$B$208:$L$238,11,FALSE),RIGHT('[1]Specification of wages &amp; taxes'!G33,2),IF('[1]Specification of wages &amp; taxes'!H33&gt;0,IF('[1]Specification of wages &amp; taxes'!H33&gt;999,'[1]Specification of wages &amp; taxes'!H33,CONCATENATE("0",'[1]Specification of wages &amp; taxes'!H33)),"0000")))</f>
        <v/>
      </c>
      <c r="E28" s="132" t="str">
        <f>IF('[1]Specification of wages &amp; taxes'!B33="","",VLOOKUP('[1]Specification of wages &amp; taxes'!L33,'[1]Specification of wages &amp; taxes'!$G$215:$I$220,3,FALSE))</f>
        <v/>
      </c>
      <c r="F28" s="132" t="str">
        <f>IF('[1]Specification of wages &amp; taxes'!B33="","",ROUND('[1]Specification of wages &amp; taxes'!AA33,0))</f>
        <v/>
      </c>
      <c r="G28" s="133" t="str">
        <f>IF('[1]Specification of wages &amp; taxes'!B33="","",ROUND('[1]Specification of wages &amp; taxes'!U33,0))</f>
        <v/>
      </c>
      <c r="H28" s="134" t="str">
        <f>IF('[1]Specification of wages &amp; taxes'!B33="","",CONCATENATE(B28,";",C28,";",D28,";",E28,";",F28,";",G28))</f>
        <v/>
      </c>
    </row>
    <row r="29" spans="1:8" ht="12.75" customHeight="1">
      <c r="A29" s="124"/>
      <c r="B29" s="131" t="str">
        <f>IF('[1]Specification of wages &amp; taxes'!B34="","",'[1]Specification of wages &amp; taxes'!$C$3)</f>
        <v/>
      </c>
      <c r="C29" s="132" t="str">
        <f>IF('[1]Specification of wages &amp; taxes'!B34="","",CONCATENATE("01","-",VLOOKUP('[1]Specification of wages &amp; taxes'!$E$2,'[1]Specification of wages &amp; taxes'!$A$208:$L$219,12,FALSE),"-",[1]Kurs!$A$1,))</f>
        <v/>
      </c>
      <c r="D29" s="132" t="str">
        <f>IF('[1]Specification of wages &amp; taxes'!B34="","",CONCATENATE(VLOOKUP('[1]Specification of wages &amp; taxes'!E34,'[1]Specification of wages &amp; taxes'!$B$208:$L$238,11,FALSE),VLOOKUP('[1]Specification of wages &amp; taxes'!F34,'[1]Specification of wages &amp; taxes'!$B$208:$L$238,11,FALSE),RIGHT('[1]Specification of wages &amp; taxes'!G34,2),IF('[1]Specification of wages &amp; taxes'!H34&gt;0,IF('[1]Specification of wages &amp; taxes'!H34&gt;999,'[1]Specification of wages &amp; taxes'!H34,CONCATENATE("0",'[1]Specification of wages &amp; taxes'!H34)),"0000")))</f>
        <v/>
      </c>
      <c r="E29" s="132" t="str">
        <f>IF('[1]Specification of wages &amp; taxes'!B34="","",VLOOKUP('[1]Specification of wages &amp; taxes'!L34,'[1]Specification of wages &amp; taxes'!$G$215:$I$220,3,FALSE))</f>
        <v/>
      </c>
      <c r="F29" s="132" t="str">
        <f>IF('[1]Specification of wages &amp; taxes'!B34="","",ROUND('[1]Specification of wages &amp; taxes'!AA34,0))</f>
        <v/>
      </c>
      <c r="G29" s="133" t="str">
        <f>IF('[1]Specification of wages &amp; taxes'!B34="","",ROUND('[1]Specification of wages &amp; taxes'!U34,0))</f>
        <v/>
      </c>
      <c r="H29" s="134" t="str">
        <f>IF('[1]Specification of wages &amp; taxes'!B34="","",CONCATENATE(B29,";",C29,";",D29,";",E29,";",F29,";",G29))</f>
        <v/>
      </c>
    </row>
    <row r="30" spans="1:8" ht="12.75" customHeight="1">
      <c r="A30" s="124"/>
      <c r="B30" s="131" t="str">
        <f>IF('[1]Specification of wages &amp; taxes'!B35="","",'[1]Specification of wages &amp; taxes'!$C$3)</f>
        <v/>
      </c>
      <c r="C30" s="132" t="str">
        <f>IF('[1]Specification of wages &amp; taxes'!B35="","",CONCATENATE("01","-",VLOOKUP('[1]Specification of wages &amp; taxes'!$E$2,'[1]Specification of wages &amp; taxes'!$A$208:$L$219,12,FALSE),"-",[1]Kurs!$A$1,))</f>
        <v/>
      </c>
      <c r="D30" s="132" t="str">
        <f>IF('[1]Specification of wages &amp; taxes'!B35="","",CONCATENATE(VLOOKUP('[1]Specification of wages &amp; taxes'!E35,'[1]Specification of wages &amp; taxes'!$B$208:$L$238,11,FALSE),VLOOKUP('[1]Specification of wages &amp; taxes'!F35,'[1]Specification of wages &amp; taxes'!$B$208:$L$238,11,FALSE),RIGHT('[1]Specification of wages &amp; taxes'!G35,2),IF('[1]Specification of wages &amp; taxes'!H35&gt;0,IF('[1]Specification of wages &amp; taxes'!H35&gt;999,'[1]Specification of wages &amp; taxes'!H35,CONCATENATE("0",'[1]Specification of wages &amp; taxes'!H35)),"0000")))</f>
        <v/>
      </c>
      <c r="E30" s="132" t="str">
        <f>IF('[1]Specification of wages &amp; taxes'!B35="","",VLOOKUP('[1]Specification of wages &amp; taxes'!L35,'[1]Specification of wages &amp; taxes'!$G$215:$I$220,3,FALSE))</f>
        <v/>
      </c>
      <c r="F30" s="132" t="str">
        <f>IF('[1]Specification of wages &amp; taxes'!B35="","",ROUND('[1]Specification of wages &amp; taxes'!AA35,0))</f>
        <v/>
      </c>
      <c r="G30" s="133" t="str">
        <f>IF('[1]Specification of wages &amp; taxes'!B35="","",ROUND('[1]Specification of wages &amp; taxes'!U35,0))</f>
        <v/>
      </c>
      <c r="H30" s="134" t="str">
        <f>IF('[1]Specification of wages &amp; taxes'!B35="","",CONCATENATE(B30,";",C30,";",D30,";",E30,";",F30,";",G30))</f>
        <v/>
      </c>
    </row>
    <row r="31" spans="1:8" ht="12.75" customHeight="1">
      <c r="A31" s="124"/>
      <c r="B31" s="131" t="str">
        <f>IF('[1]Specification of wages &amp; taxes'!B36="","",'[1]Specification of wages &amp; taxes'!$C$3)</f>
        <v/>
      </c>
      <c r="C31" s="132" t="str">
        <f>IF('[1]Specification of wages &amp; taxes'!B36="","",CONCATENATE("01","-",VLOOKUP('[1]Specification of wages &amp; taxes'!$E$2,'[1]Specification of wages &amp; taxes'!$A$208:$L$219,12,FALSE),"-",[1]Kurs!$A$1,))</f>
        <v/>
      </c>
      <c r="D31" s="132" t="str">
        <f>IF('[1]Specification of wages &amp; taxes'!B36="","",CONCATENATE(VLOOKUP('[1]Specification of wages &amp; taxes'!E36,'[1]Specification of wages &amp; taxes'!$B$208:$L$238,11,FALSE),VLOOKUP('[1]Specification of wages &amp; taxes'!F36,'[1]Specification of wages &amp; taxes'!$B$208:$L$238,11,FALSE),RIGHT('[1]Specification of wages &amp; taxes'!G36,2),IF('[1]Specification of wages &amp; taxes'!H36&gt;0,IF('[1]Specification of wages &amp; taxes'!H36&gt;999,'[1]Specification of wages &amp; taxes'!H36,CONCATENATE("0",'[1]Specification of wages &amp; taxes'!H36)),"0000")))</f>
        <v/>
      </c>
      <c r="E31" s="132" t="str">
        <f>IF('[1]Specification of wages &amp; taxes'!B36="","",VLOOKUP('[1]Specification of wages &amp; taxes'!L36,'[1]Specification of wages &amp; taxes'!$G$215:$I$220,3,FALSE))</f>
        <v/>
      </c>
      <c r="F31" s="132" t="str">
        <f>IF('[1]Specification of wages &amp; taxes'!B36="","",ROUND('[1]Specification of wages &amp; taxes'!AA36,0))</f>
        <v/>
      </c>
      <c r="G31" s="133" t="str">
        <f>IF('[1]Specification of wages &amp; taxes'!B36="","",ROUND('[1]Specification of wages &amp; taxes'!U36,0))</f>
        <v/>
      </c>
      <c r="H31" s="134" t="str">
        <f>IF('[1]Specification of wages &amp; taxes'!B36="","",CONCATENATE(B31,";",C31,";",D31,";",E31,";",F31,";",G31))</f>
        <v/>
      </c>
    </row>
    <row r="32" spans="1:8" ht="12.75" customHeight="1">
      <c r="A32" s="124"/>
      <c r="B32" s="131" t="str">
        <f>IF('[1]Specification of wages &amp; taxes'!B37="","",'[1]Specification of wages &amp; taxes'!$C$3)</f>
        <v/>
      </c>
      <c r="C32" s="132" t="str">
        <f>IF('[1]Specification of wages &amp; taxes'!B37="","",CONCATENATE("01","-",VLOOKUP('[1]Specification of wages &amp; taxes'!$E$2,'[1]Specification of wages &amp; taxes'!$A$208:$L$219,12,FALSE),"-",[1]Kurs!$A$1,))</f>
        <v/>
      </c>
      <c r="D32" s="132" t="str">
        <f>IF('[1]Specification of wages &amp; taxes'!B37="","",CONCATENATE(VLOOKUP('[1]Specification of wages &amp; taxes'!E37,'[1]Specification of wages &amp; taxes'!$B$208:$L$238,11,FALSE),VLOOKUP('[1]Specification of wages &amp; taxes'!F37,'[1]Specification of wages &amp; taxes'!$B$208:$L$238,11,FALSE),RIGHT('[1]Specification of wages &amp; taxes'!G37,2),IF('[1]Specification of wages &amp; taxes'!H37&gt;0,IF('[1]Specification of wages &amp; taxes'!H37&gt;999,'[1]Specification of wages &amp; taxes'!H37,CONCATENATE("0",'[1]Specification of wages &amp; taxes'!H37)),"0000")))</f>
        <v/>
      </c>
      <c r="E32" s="132" t="str">
        <f>IF('[1]Specification of wages &amp; taxes'!B37="","",VLOOKUP('[1]Specification of wages &amp; taxes'!L37,'[1]Specification of wages &amp; taxes'!$G$215:$I$220,3,FALSE))</f>
        <v/>
      </c>
      <c r="F32" s="132" t="str">
        <f>IF('[1]Specification of wages &amp; taxes'!B37="","",ROUND('[1]Specification of wages &amp; taxes'!AA37,0))</f>
        <v/>
      </c>
      <c r="G32" s="133" t="str">
        <f>IF('[1]Specification of wages &amp; taxes'!B37="","",ROUND('[1]Specification of wages &amp; taxes'!U37,0))</f>
        <v/>
      </c>
      <c r="H32" s="134" t="str">
        <f>IF('[1]Specification of wages &amp; taxes'!B37="","",CONCATENATE(B32,";",C32,";",D32,";",E32,";",F32,";",G32))</f>
        <v/>
      </c>
    </row>
    <row r="33" spans="1:8" ht="12.75" customHeight="1">
      <c r="A33" s="124"/>
      <c r="B33" s="131" t="str">
        <f>IF('[1]Specification of wages &amp; taxes'!B38="","",'[1]Specification of wages &amp; taxes'!$C$3)</f>
        <v/>
      </c>
      <c r="C33" s="132" t="str">
        <f>IF('[1]Specification of wages &amp; taxes'!B38="","",CONCATENATE("01","-",VLOOKUP('[1]Specification of wages &amp; taxes'!$E$2,'[1]Specification of wages &amp; taxes'!$A$208:$L$219,12,FALSE),"-",[1]Kurs!$A$1,))</f>
        <v/>
      </c>
      <c r="D33" s="132" t="str">
        <f>IF('[1]Specification of wages &amp; taxes'!B38="","",CONCATENATE(VLOOKUP('[1]Specification of wages &amp; taxes'!E38,'[1]Specification of wages &amp; taxes'!$B$208:$L$238,11,FALSE),VLOOKUP('[1]Specification of wages &amp; taxes'!F38,'[1]Specification of wages &amp; taxes'!$B$208:$L$238,11,FALSE),RIGHT('[1]Specification of wages &amp; taxes'!G38,2),IF('[1]Specification of wages &amp; taxes'!H38&gt;0,IF('[1]Specification of wages &amp; taxes'!H38&gt;999,'[1]Specification of wages &amp; taxes'!H38,CONCATENATE("0",'[1]Specification of wages &amp; taxes'!H38)),"0000")))</f>
        <v/>
      </c>
      <c r="E33" s="132" t="str">
        <f>IF('[1]Specification of wages &amp; taxes'!B38="","",VLOOKUP('[1]Specification of wages &amp; taxes'!L38,'[1]Specification of wages &amp; taxes'!$G$215:$I$220,3,FALSE))</f>
        <v/>
      </c>
      <c r="F33" s="132" t="str">
        <f>IF('[1]Specification of wages &amp; taxes'!B38="","",ROUND('[1]Specification of wages &amp; taxes'!AA38,0))</f>
        <v/>
      </c>
      <c r="G33" s="133" t="str">
        <f>IF('[1]Specification of wages &amp; taxes'!B38="","",ROUND('[1]Specification of wages &amp; taxes'!U38,0))</f>
        <v/>
      </c>
      <c r="H33" s="134" t="str">
        <f>IF('[1]Specification of wages &amp; taxes'!B38="","",CONCATENATE(B33,";",C33,";",D33,";",E33,";",F33,";",G33))</f>
        <v/>
      </c>
    </row>
    <row r="34" spans="1:8" ht="12.75" customHeight="1">
      <c r="A34" s="124"/>
      <c r="B34" s="131" t="str">
        <f>IF('[1]Specification of wages &amp; taxes'!B39="","",'[1]Specification of wages &amp; taxes'!$C$3)</f>
        <v/>
      </c>
      <c r="C34" s="132" t="str">
        <f>IF('[1]Specification of wages &amp; taxes'!B39="","",CONCATENATE("01","-",VLOOKUP('[1]Specification of wages &amp; taxes'!$E$2,'[1]Specification of wages &amp; taxes'!$A$208:$L$219,12,FALSE),"-",[1]Kurs!$A$1,))</f>
        <v/>
      </c>
      <c r="D34" s="132" t="str">
        <f>IF('[1]Specification of wages &amp; taxes'!B39="","",CONCATENATE(VLOOKUP('[1]Specification of wages &amp; taxes'!E39,'[1]Specification of wages &amp; taxes'!$B$208:$L$238,11,FALSE),VLOOKUP('[1]Specification of wages &amp; taxes'!F39,'[1]Specification of wages &amp; taxes'!$B$208:$L$238,11,FALSE),RIGHT('[1]Specification of wages &amp; taxes'!G39,2),IF('[1]Specification of wages &amp; taxes'!H39&gt;0,IF('[1]Specification of wages &amp; taxes'!H39&gt;999,'[1]Specification of wages &amp; taxes'!H39,CONCATENATE("0",'[1]Specification of wages &amp; taxes'!H39)),"0000")))</f>
        <v/>
      </c>
      <c r="E34" s="132" t="str">
        <f>IF('[1]Specification of wages &amp; taxes'!B39="","",VLOOKUP('[1]Specification of wages &amp; taxes'!L39,'[1]Specification of wages &amp; taxes'!$G$215:$I$220,3,FALSE))</f>
        <v/>
      </c>
      <c r="F34" s="132" t="str">
        <f>IF('[1]Specification of wages &amp; taxes'!B39="","",ROUND('[1]Specification of wages &amp; taxes'!AA39,0))</f>
        <v/>
      </c>
      <c r="G34" s="133" t="str">
        <f>IF('[1]Specification of wages &amp; taxes'!B39="","",ROUND('[1]Specification of wages &amp; taxes'!U39,0))</f>
        <v/>
      </c>
      <c r="H34" s="134" t="str">
        <f>IF('[1]Specification of wages &amp; taxes'!B39="","",CONCATENATE(B34,";",C34,";",D34,";",E34,";",F34,";",G34))</f>
        <v/>
      </c>
    </row>
    <row r="35" spans="1:8" ht="12.75" customHeight="1">
      <c r="A35" s="124"/>
      <c r="B35" s="131" t="str">
        <f>IF('[1]Specification of wages &amp; taxes'!B40="","",'[1]Specification of wages &amp; taxes'!$C$3)</f>
        <v/>
      </c>
      <c r="C35" s="132" t="str">
        <f>IF('[1]Specification of wages &amp; taxes'!B40="","",CONCATENATE("01","-",VLOOKUP('[1]Specification of wages &amp; taxes'!$E$2,'[1]Specification of wages &amp; taxes'!$A$208:$L$219,12,FALSE),"-",[1]Kurs!$A$1,))</f>
        <v/>
      </c>
      <c r="D35" s="132" t="str">
        <f>IF('[1]Specification of wages &amp; taxes'!B40="","",CONCATENATE(VLOOKUP('[1]Specification of wages &amp; taxes'!E40,'[1]Specification of wages &amp; taxes'!$B$208:$L$238,11,FALSE),VLOOKUP('[1]Specification of wages &amp; taxes'!F40,'[1]Specification of wages &amp; taxes'!$B$208:$L$238,11,FALSE),RIGHT('[1]Specification of wages &amp; taxes'!G40,2),IF('[1]Specification of wages &amp; taxes'!H40&gt;0,IF('[1]Specification of wages &amp; taxes'!H40&gt;999,'[1]Specification of wages &amp; taxes'!H40,CONCATENATE("0",'[1]Specification of wages &amp; taxes'!H40)),"0000")))</f>
        <v/>
      </c>
      <c r="E35" s="132" t="str">
        <f>IF('[1]Specification of wages &amp; taxes'!B40="","",VLOOKUP('[1]Specification of wages &amp; taxes'!L40,'[1]Specification of wages &amp; taxes'!$G$215:$I$220,3,FALSE))</f>
        <v/>
      </c>
      <c r="F35" s="132" t="str">
        <f>IF('[1]Specification of wages &amp; taxes'!B40="","",ROUND('[1]Specification of wages &amp; taxes'!AA40,0))</f>
        <v/>
      </c>
      <c r="G35" s="133" t="str">
        <f>IF('[1]Specification of wages &amp; taxes'!B40="","",ROUND('[1]Specification of wages &amp; taxes'!U40,0))</f>
        <v/>
      </c>
      <c r="H35" s="134" t="str">
        <f>IF('[1]Specification of wages &amp; taxes'!B40="","",CONCATENATE(B35,";",C35,";",D35,";",E35,";",F35,";",G35))</f>
        <v/>
      </c>
    </row>
    <row r="36" spans="1:8" ht="12.75" customHeight="1">
      <c r="A36" s="124"/>
      <c r="B36" s="131" t="str">
        <f>IF('[1]Specification of wages &amp; taxes'!B41="","",'[1]Specification of wages &amp; taxes'!$C$3)</f>
        <v/>
      </c>
      <c r="C36" s="132" t="str">
        <f>IF('[1]Specification of wages &amp; taxes'!B41="","",CONCATENATE("01","-",VLOOKUP('[1]Specification of wages &amp; taxes'!$E$2,'[1]Specification of wages &amp; taxes'!$A$208:$L$219,12,FALSE),"-",[1]Kurs!$A$1,))</f>
        <v/>
      </c>
      <c r="D36" s="132" t="str">
        <f>IF('[1]Specification of wages &amp; taxes'!B41="","",CONCATENATE(VLOOKUP('[1]Specification of wages &amp; taxes'!E41,'[1]Specification of wages &amp; taxes'!$B$208:$L$238,11,FALSE),VLOOKUP('[1]Specification of wages &amp; taxes'!F41,'[1]Specification of wages &amp; taxes'!$B$208:$L$238,11,FALSE),RIGHT('[1]Specification of wages &amp; taxes'!G41,2),IF('[1]Specification of wages &amp; taxes'!H41&gt;0,IF('[1]Specification of wages &amp; taxes'!H41&gt;999,'[1]Specification of wages &amp; taxes'!H41,CONCATENATE("0",'[1]Specification of wages &amp; taxes'!H41)),"0000")))</f>
        <v/>
      </c>
      <c r="E36" s="132" t="str">
        <f>IF('[1]Specification of wages &amp; taxes'!B41="","",VLOOKUP('[1]Specification of wages &amp; taxes'!L41,'[1]Specification of wages &amp; taxes'!$G$215:$I$220,3,FALSE))</f>
        <v/>
      </c>
      <c r="F36" s="132" t="str">
        <f>IF('[1]Specification of wages &amp; taxes'!B41="","",ROUND('[1]Specification of wages &amp; taxes'!AA41,0))</f>
        <v/>
      </c>
      <c r="G36" s="133" t="str">
        <f>IF('[1]Specification of wages &amp; taxes'!B41="","",ROUND('[1]Specification of wages &amp; taxes'!U41,0))</f>
        <v/>
      </c>
      <c r="H36" s="134" t="str">
        <f>IF('[1]Specification of wages &amp; taxes'!B41="","",CONCATENATE(B36,";",C36,";",D36,";",E36,";",F36,";",G36))</f>
        <v/>
      </c>
    </row>
    <row r="37" spans="1:8" ht="12.75" customHeight="1">
      <c r="A37" s="124"/>
      <c r="B37" s="131" t="str">
        <f>IF('[1]Specification of wages &amp; taxes'!B42="","",'[1]Specification of wages &amp; taxes'!$C$3)</f>
        <v/>
      </c>
      <c r="C37" s="132" t="str">
        <f>IF('[1]Specification of wages &amp; taxes'!B42="","",CONCATENATE("01","-",VLOOKUP('[1]Specification of wages &amp; taxes'!$E$2,'[1]Specification of wages &amp; taxes'!$A$208:$L$219,12,FALSE),"-",[1]Kurs!$A$1,))</f>
        <v/>
      </c>
      <c r="D37" s="132" t="str">
        <f>IF('[1]Specification of wages &amp; taxes'!B42="","",CONCATENATE(VLOOKUP('[1]Specification of wages &amp; taxes'!E42,'[1]Specification of wages &amp; taxes'!$B$208:$L$238,11,FALSE),VLOOKUP('[1]Specification of wages &amp; taxes'!F42,'[1]Specification of wages &amp; taxes'!$B$208:$L$238,11,FALSE),RIGHT('[1]Specification of wages &amp; taxes'!G42,2),IF('[1]Specification of wages &amp; taxes'!H42&gt;0,IF('[1]Specification of wages &amp; taxes'!H42&gt;999,'[1]Specification of wages &amp; taxes'!H42,CONCATENATE("0",'[1]Specification of wages &amp; taxes'!H42)),"0000")))</f>
        <v/>
      </c>
      <c r="E37" s="132" t="str">
        <f>IF('[1]Specification of wages &amp; taxes'!B42="","",VLOOKUP('[1]Specification of wages &amp; taxes'!L42,'[1]Specification of wages &amp; taxes'!$G$215:$I$220,3,FALSE))</f>
        <v/>
      </c>
      <c r="F37" s="132" t="str">
        <f>IF('[1]Specification of wages &amp; taxes'!B42="","",ROUND('[1]Specification of wages &amp; taxes'!AA42,0))</f>
        <v/>
      </c>
      <c r="G37" s="133" t="str">
        <f>IF('[1]Specification of wages &amp; taxes'!B42="","",ROUND('[1]Specification of wages &amp; taxes'!U42,0))</f>
        <v/>
      </c>
      <c r="H37" s="134" t="str">
        <f>IF('[1]Specification of wages &amp; taxes'!B42="","",CONCATENATE(B37,";",C37,";",D37,";",E37,";",F37,";",G37))</f>
        <v/>
      </c>
    </row>
    <row r="38" spans="1:8" ht="12.75" customHeight="1">
      <c r="A38" s="124"/>
      <c r="B38" s="131" t="str">
        <f>IF('[1]Specification of wages &amp; taxes'!B43="","",'[1]Specification of wages &amp; taxes'!$C$3)</f>
        <v/>
      </c>
      <c r="C38" s="132" t="str">
        <f>IF('[1]Specification of wages &amp; taxes'!B43="","",CONCATENATE("01","-",VLOOKUP('[1]Specification of wages &amp; taxes'!$E$2,'[1]Specification of wages &amp; taxes'!$A$208:$L$219,12,FALSE),"-",[1]Kurs!$A$1,))</f>
        <v/>
      </c>
      <c r="D38" s="132" t="str">
        <f>IF('[1]Specification of wages &amp; taxes'!B43="","",CONCATENATE(VLOOKUP('[1]Specification of wages &amp; taxes'!E43,'[1]Specification of wages &amp; taxes'!$B$208:$L$238,11,FALSE),VLOOKUP('[1]Specification of wages &amp; taxes'!F43,'[1]Specification of wages &amp; taxes'!$B$208:$L$238,11,FALSE),RIGHT('[1]Specification of wages &amp; taxes'!G43,2),IF('[1]Specification of wages &amp; taxes'!H43&gt;0,IF('[1]Specification of wages &amp; taxes'!H43&gt;999,'[1]Specification of wages &amp; taxes'!H43,CONCATENATE("0",'[1]Specification of wages &amp; taxes'!H43)),"0000")))</f>
        <v/>
      </c>
      <c r="E38" s="132" t="str">
        <f>IF('[1]Specification of wages &amp; taxes'!B43="","",VLOOKUP('[1]Specification of wages &amp; taxes'!L43,'[1]Specification of wages &amp; taxes'!$G$215:$I$220,3,FALSE))</f>
        <v/>
      </c>
      <c r="F38" s="132" t="str">
        <f>IF('[1]Specification of wages &amp; taxes'!B43="","",ROUND('[1]Specification of wages &amp; taxes'!AA43,0))</f>
        <v/>
      </c>
      <c r="G38" s="133" t="str">
        <f>IF('[1]Specification of wages &amp; taxes'!B43="","",ROUND('[1]Specification of wages &amp; taxes'!U43,0))</f>
        <v/>
      </c>
      <c r="H38" s="134" t="str">
        <f>IF('[1]Specification of wages &amp; taxes'!B43="","",CONCATENATE(B38,";",C38,";",D38,";",E38,";",F38,";",G38))</f>
        <v/>
      </c>
    </row>
    <row r="39" spans="1:8" ht="12.75" customHeight="1">
      <c r="A39" s="124"/>
      <c r="B39" s="131" t="str">
        <f>IF('[1]Specification of wages &amp; taxes'!B44="","",'[1]Specification of wages &amp; taxes'!$C$3)</f>
        <v/>
      </c>
      <c r="C39" s="132" t="str">
        <f>IF('[1]Specification of wages &amp; taxes'!B44="","",CONCATENATE("01","-",VLOOKUP('[1]Specification of wages &amp; taxes'!$E$2,'[1]Specification of wages &amp; taxes'!$A$208:$L$219,12,FALSE),"-",[1]Kurs!$A$1,))</f>
        <v/>
      </c>
      <c r="D39" s="132" t="str">
        <f>IF('[1]Specification of wages &amp; taxes'!B44="","",CONCATENATE(VLOOKUP('[1]Specification of wages &amp; taxes'!E44,'[1]Specification of wages &amp; taxes'!$B$208:$L$238,11,FALSE),VLOOKUP('[1]Specification of wages &amp; taxes'!F44,'[1]Specification of wages &amp; taxes'!$B$208:$L$238,11,FALSE),RIGHT('[1]Specification of wages &amp; taxes'!G44,2),IF('[1]Specification of wages &amp; taxes'!H44&gt;0,IF('[1]Specification of wages &amp; taxes'!H44&gt;999,'[1]Specification of wages &amp; taxes'!H44,CONCATENATE("0",'[1]Specification of wages &amp; taxes'!H44)),"0000")))</f>
        <v/>
      </c>
      <c r="E39" s="132" t="str">
        <f>IF('[1]Specification of wages &amp; taxes'!B44="","",VLOOKUP('[1]Specification of wages &amp; taxes'!L44,'[1]Specification of wages &amp; taxes'!$G$215:$I$220,3,FALSE))</f>
        <v/>
      </c>
      <c r="F39" s="132" t="str">
        <f>IF('[1]Specification of wages &amp; taxes'!B44="","",ROUND('[1]Specification of wages &amp; taxes'!AA44,0))</f>
        <v/>
      </c>
      <c r="G39" s="133" t="str">
        <f>IF('[1]Specification of wages &amp; taxes'!B44="","",ROUND('[1]Specification of wages &amp; taxes'!U44,0))</f>
        <v/>
      </c>
      <c r="H39" s="134" t="str">
        <f>IF('[1]Specification of wages &amp; taxes'!B44="","",CONCATENATE(B39,";",C39,";",D39,";",E39,";",F39,";",G39))</f>
        <v/>
      </c>
    </row>
    <row r="40" spans="1:8" ht="12.75" customHeight="1">
      <c r="A40" s="124"/>
      <c r="B40" s="131" t="str">
        <f>IF('[1]Specification of wages &amp; taxes'!B45="","",'[1]Specification of wages &amp; taxes'!$C$3)</f>
        <v/>
      </c>
      <c r="C40" s="132" t="str">
        <f>IF('[1]Specification of wages &amp; taxes'!B45="","",CONCATENATE("01","-",VLOOKUP('[1]Specification of wages &amp; taxes'!$E$2,'[1]Specification of wages &amp; taxes'!$A$208:$L$219,12,FALSE),"-",[1]Kurs!$A$1,))</f>
        <v/>
      </c>
      <c r="D40" s="132" t="str">
        <f>IF('[1]Specification of wages &amp; taxes'!B45="","",CONCATENATE(VLOOKUP('[1]Specification of wages &amp; taxes'!E45,'[1]Specification of wages &amp; taxes'!$B$208:$L$238,11,FALSE),VLOOKUP('[1]Specification of wages &amp; taxes'!F45,'[1]Specification of wages &amp; taxes'!$B$208:$L$238,11,FALSE),RIGHT('[1]Specification of wages &amp; taxes'!G45,2),IF('[1]Specification of wages &amp; taxes'!H45&gt;0,IF('[1]Specification of wages &amp; taxes'!H45&gt;999,'[1]Specification of wages &amp; taxes'!H45,CONCATENATE("0",'[1]Specification of wages &amp; taxes'!H45)),"0000")))</f>
        <v/>
      </c>
      <c r="E40" s="132" t="str">
        <f>IF('[1]Specification of wages &amp; taxes'!B45="","",VLOOKUP('[1]Specification of wages &amp; taxes'!L45,'[1]Specification of wages &amp; taxes'!$G$215:$I$220,3,FALSE))</f>
        <v/>
      </c>
      <c r="F40" s="132" t="str">
        <f>IF('[1]Specification of wages &amp; taxes'!B45="","",ROUND('[1]Specification of wages &amp; taxes'!AA45,0))</f>
        <v/>
      </c>
      <c r="G40" s="133" t="str">
        <f>IF('[1]Specification of wages &amp; taxes'!B45="","",ROUND('[1]Specification of wages &amp; taxes'!U45,0))</f>
        <v/>
      </c>
      <c r="H40" s="134" t="str">
        <f>IF('[1]Specification of wages &amp; taxes'!B45="","",CONCATENATE(B40,";",C40,";",D40,";",E40,";",F40,";",G40))</f>
        <v/>
      </c>
    </row>
    <row r="41" spans="1:8" ht="12.75" customHeight="1">
      <c r="A41" s="124"/>
      <c r="B41" s="131" t="str">
        <f>IF('[1]Specification of wages &amp; taxes'!B46="","",'[1]Specification of wages &amp; taxes'!$C$3)</f>
        <v/>
      </c>
      <c r="C41" s="132" t="str">
        <f>IF('[1]Specification of wages &amp; taxes'!B46="","",CONCATENATE("01","-",VLOOKUP('[1]Specification of wages &amp; taxes'!$E$2,'[1]Specification of wages &amp; taxes'!$A$208:$L$219,12,FALSE),"-",[1]Kurs!$A$1,))</f>
        <v/>
      </c>
      <c r="D41" s="132" t="str">
        <f>IF('[1]Specification of wages &amp; taxes'!B46="","",CONCATENATE(VLOOKUP('[1]Specification of wages &amp; taxes'!E46,'[1]Specification of wages &amp; taxes'!$B$208:$L$238,11,FALSE),VLOOKUP('[1]Specification of wages &amp; taxes'!F46,'[1]Specification of wages &amp; taxes'!$B$208:$L$238,11,FALSE),RIGHT('[1]Specification of wages &amp; taxes'!G46,2),IF('[1]Specification of wages &amp; taxes'!H46&gt;0,IF('[1]Specification of wages &amp; taxes'!H46&gt;999,'[1]Specification of wages &amp; taxes'!H46,CONCATENATE("0",'[1]Specification of wages &amp; taxes'!H46)),"0000")))</f>
        <v/>
      </c>
      <c r="E41" s="132" t="str">
        <f>IF('[1]Specification of wages &amp; taxes'!B46="","",VLOOKUP('[1]Specification of wages &amp; taxes'!L46,'[1]Specification of wages &amp; taxes'!$G$215:$I$220,3,FALSE))</f>
        <v/>
      </c>
      <c r="F41" s="132" t="str">
        <f>IF('[1]Specification of wages &amp; taxes'!B46="","",ROUND('[1]Specification of wages &amp; taxes'!AA46,0))</f>
        <v/>
      </c>
      <c r="G41" s="133" t="str">
        <f>IF('[1]Specification of wages &amp; taxes'!B46="","",ROUND('[1]Specification of wages &amp; taxes'!U46,0))</f>
        <v/>
      </c>
      <c r="H41" s="134" t="str">
        <f>IF('[1]Specification of wages &amp; taxes'!B46="","",CONCATENATE(B41,";",C41,";",D41,";",E41,";",F41,";",G41))</f>
        <v/>
      </c>
    </row>
    <row r="42" spans="1:8" ht="12.75" customHeight="1">
      <c r="A42" s="124"/>
      <c r="B42" s="131" t="str">
        <f>IF('[1]Specification of wages &amp; taxes'!B47="","",'[1]Specification of wages &amp; taxes'!$C$3)</f>
        <v/>
      </c>
      <c r="C42" s="132" t="str">
        <f>IF('[1]Specification of wages &amp; taxes'!B47="","",CONCATENATE("01","-",VLOOKUP('[1]Specification of wages &amp; taxes'!$E$2,'[1]Specification of wages &amp; taxes'!$A$208:$L$219,12,FALSE),"-",[1]Kurs!$A$1,))</f>
        <v/>
      </c>
      <c r="D42" s="132" t="str">
        <f>IF('[1]Specification of wages &amp; taxes'!B47="","",CONCATENATE(VLOOKUP('[1]Specification of wages &amp; taxes'!E47,'[1]Specification of wages &amp; taxes'!$B$208:$L$238,11,FALSE),VLOOKUP('[1]Specification of wages &amp; taxes'!F47,'[1]Specification of wages &amp; taxes'!$B$208:$L$238,11,FALSE),RIGHT('[1]Specification of wages &amp; taxes'!G47,2),IF('[1]Specification of wages &amp; taxes'!H47&gt;0,IF('[1]Specification of wages &amp; taxes'!H47&gt;999,'[1]Specification of wages &amp; taxes'!H47,CONCATENATE("0",'[1]Specification of wages &amp; taxes'!H47)),"0000")))</f>
        <v/>
      </c>
      <c r="E42" s="132" t="str">
        <f>IF('[1]Specification of wages &amp; taxes'!B47="","",VLOOKUP('[1]Specification of wages &amp; taxes'!L47,'[1]Specification of wages &amp; taxes'!$G$215:$I$220,3,FALSE))</f>
        <v/>
      </c>
      <c r="F42" s="132" t="str">
        <f>IF('[1]Specification of wages &amp; taxes'!B47="","",ROUND('[1]Specification of wages &amp; taxes'!AA47,0))</f>
        <v/>
      </c>
      <c r="G42" s="133" t="str">
        <f>IF('[1]Specification of wages &amp; taxes'!B47="","",ROUND('[1]Specification of wages &amp; taxes'!U47,0))</f>
        <v/>
      </c>
      <c r="H42" s="134" t="str">
        <f>IF('[1]Specification of wages &amp; taxes'!B47="","",CONCATENATE(B42,";",C42,";",D42,";",E42,";",F42,";",G42))</f>
        <v/>
      </c>
    </row>
    <row r="43" spans="1:8" ht="12.75" customHeight="1">
      <c r="A43" s="124"/>
      <c r="B43" s="131" t="str">
        <f>IF('[1]Specification of wages &amp; taxes'!B48="","",'[1]Specification of wages &amp; taxes'!$C$3)</f>
        <v/>
      </c>
      <c r="C43" s="132" t="str">
        <f>IF('[1]Specification of wages &amp; taxes'!B48="","",CONCATENATE("01","-",VLOOKUP('[1]Specification of wages &amp; taxes'!$E$2,'[1]Specification of wages &amp; taxes'!$A$208:$L$219,12,FALSE),"-",[1]Kurs!$A$1,))</f>
        <v/>
      </c>
      <c r="D43" s="132" t="str">
        <f>IF('[1]Specification of wages &amp; taxes'!B48="","",CONCATENATE(VLOOKUP('[1]Specification of wages &amp; taxes'!E48,'[1]Specification of wages &amp; taxes'!$B$208:$L$238,11,FALSE),VLOOKUP('[1]Specification of wages &amp; taxes'!F48,'[1]Specification of wages &amp; taxes'!$B$208:$L$238,11,FALSE),RIGHT('[1]Specification of wages &amp; taxes'!G48,2),IF('[1]Specification of wages &amp; taxes'!H48&gt;0,IF('[1]Specification of wages &amp; taxes'!H48&gt;999,'[1]Specification of wages &amp; taxes'!H48,CONCATENATE("0",'[1]Specification of wages &amp; taxes'!H48)),"0000")))</f>
        <v/>
      </c>
      <c r="E43" s="132" t="str">
        <f>IF('[1]Specification of wages &amp; taxes'!B48="","",VLOOKUP('[1]Specification of wages &amp; taxes'!L48,'[1]Specification of wages &amp; taxes'!$G$215:$I$220,3,FALSE))</f>
        <v/>
      </c>
      <c r="F43" s="132" t="str">
        <f>IF('[1]Specification of wages &amp; taxes'!B48="","",ROUND('[1]Specification of wages &amp; taxes'!AA48,0))</f>
        <v/>
      </c>
      <c r="G43" s="133" t="str">
        <f>IF('[1]Specification of wages &amp; taxes'!B48="","",ROUND('[1]Specification of wages &amp; taxes'!U48,0))</f>
        <v/>
      </c>
      <c r="H43" s="134" t="str">
        <f>IF('[1]Specification of wages &amp; taxes'!B48="","",CONCATENATE(B43,";",C43,";",D43,";",E43,";",F43,";",G43))</f>
        <v/>
      </c>
    </row>
    <row r="44" spans="1:8" ht="12.75" customHeight="1">
      <c r="A44" s="124"/>
      <c r="B44" s="131" t="str">
        <f>IF('[1]Specification of wages &amp; taxes'!B49="","",'[1]Specification of wages &amp; taxes'!$C$3)</f>
        <v/>
      </c>
      <c r="C44" s="132" t="str">
        <f>IF('[1]Specification of wages &amp; taxes'!B49="","",CONCATENATE("01","-",VLOOKUP('[1]Specification of wages &amp; taxes'!$E$2,'[1]Specification of wages &amp; taxes'!$A$208:$L$219,12,FALSE),"-",[1]Kurs!$A$1,))</f>
        <v/>
      </c>
      <c r="D44" s="132" t="str">
        <f>IF('[1]Specification of wages &amp; taxes'!B49="","",CONCATENATE(VLOOKUP('[1]Specification of wages &amp; taxes'!E49,'[1]Specification of wages &amp; taxes'!$B$208:$L$238,11,FALSE),VLOOKUP('[1]Specification of wages &amp; taxes'!F49,'[1]Specification of wages &amp; taxes'!$B$208:$L$238,11,FALSE),RIGHT('[1]Specification of wages &amp; taxes'!G49,2),IF('[1]Specification of wages &amp; taxes'!H49&gt;0,IF('[1]Specification of wages &amp; taxes'!H49&gt;999,'[1]Specification of wages &amp; taxes'!H49,CONCATENATE("0",'[1]Specification of wages &amp; taxes'!H49)),"0000")))</f>
        <v/>
      </c>
      <c r="E44" s="132" t="str">
        <f>IF('[1]Specification of wages &amp; taxes'!B49="","",VLOOKUP('[1]Specification of wages &amp; taxes'!L49,'[1]Specification of wages &amp; taxes'!$G$215:$I$220,3,FALSE))</f>
        <v/>
      </c>
      <c r="F44" s="132" t="str">
        <f>IF('[1]Specification of wages &amp; taxes'!B49="","",ROUND('[1]Specification of wages &amp; taxes'!AA49,0))</f>
        <v/>
      </c>
      <c r="G44" s="133" t="str">
        <f>IF('[1]Specification of wages &amp; taxes'!B49="","",ROUND('[1]Specification of wages &amp; taxes'!U49,0))</f>
        <v/>
      </c>
      <c r="H44" s="134" t="str">
        <f>IF('[1]Specification of wages &amp; taxes'!B49="","",CONCATENATE(B44,";",C44,";",D44,";",E44,";",F44,";",G44))</f>
        <v/>
      </c>
    </row>
    <row r="45" spans="1:8" ht="12.75" customHeight="1">
      <c r="A45" s="124"/>
      <c r="B45" s="131" t="str">
        <f>IF('[1]Specification of wages &amp; taxes'!B50="","",'[1]Specification of wages &amp; taxes'!$C$3)</f>
        <v/>
      </c>
      <c r="C45" s="132" t="str">
        <f>IF('[1]Specification of wages &amp; taxes'!B50="","",CONCATENATE("01","-",VLOOKUP('[1]Specification of wages &amp; taxes'!$E$2,'[1]Specification of wages &amp; taxes'!$A$208:$L$219,12,FALSE),"-",[1]Kurs!$A$1,))</f>
        <v/>
      </c>
      <c r="D45" s="132" t="str">
        <f>IF('[1]Specification of wages &amp; taxes'!B50="","",CONCATENATE(VLOOKUP('[1]Specification of wages &amp; taxes'!E50,'[1]Specification of wages &amp; taxes'!$B$208:$L$238,11,FALSE),VLOOKUP('[1]Specification of wages &amp; taxes'!F50,'[1]Specification of wages &amp; taxes'!$B$208:$L$238,11,FALSE),RIGHT('[1]Specification of wages &amp; taxes'!G50,2),IF('[1]Specification of wages &amp; taxes'!H50&gt;0,IF('[1]Specification of wages &amp; taxes'!H50&gt;999,'[1]Specification of wages &amp; taxes'!H50,CONCATENATE("0",'[1]Specification of wages &amp; taxes'!H50)),"0000")))</f>
        <v/>
      </c>
      <c r="E45" s="132" t="str">
        <f>IF('[1]Specification of wages &amp; taxes'!B50="","",VLOOKUP('[1]Specification of wages &amp; taxes'!L50,'[1]Specification of wages &amp; taxes'!$G$215:$I$220,3,FALSE))</f>
        <v/>
      </c>
      <c r="F45" s="132" t="str">
        <f>IF('[1]Specification of wages &amp; taxes'!B50="","",ROUND('[1]Specification of wages &amp; taxes'!AA50,0))</f>
        <v/>
      </c>
      <c r="G45" s="133" t="str">
        <f>IF('[1]Specification of wages &amp; taxes'!B50="","",ROUND('[1]Specification of wages &amp; taxes'!U50,0))</f>
        <v/>
      </c>
      <c r="H45" s="134" t="str">
        <f>IF('[1]Specification of wages &amp; taxes'!B50="","",CONCATENATE(B45,";",C45,";",D45,";",E45,";",F45,";",G45))</f>
        <v/>
      </c>
    </row>
    <row r="46" spans="1:8" ht="12.75" customHeight="1">
      <c r="A46" s="124"/>
      <c r="B46" s="131" t="str">
        <f>IF('[1]Specification of wages &amp; taxes'!B51="","",'[1]Specification of wages &amp; taxes'!$C$3)</f>
        <v/>
      </c>
      <c r="C46" s="132" t="str">
        <f>IF('[1]Specification of wages &amp; taxes'!B51="","",CONCATENATE("01","-",VLOOKUP('[1]Specification of wages &amp; taxes'!$E$2,'[1]Specification of wages &amp; taxes'!$A$208:$L$219,12,FALSE),"-",[1]Kurs!$A$1,))</f>
        <v/>
      </c>
      <c r="D46" s="132" t="str">
        <f>IF('[1]Specification of wages &amp; taxes'!B51="","",CONCATENATE(VLOOKUP('[1]Specification of wages &amp; taxes'!E51,'[1]Specification of wages &amp; taxes'!$B$208:$L$238,11,FALSE),VLOOKUP('[1]Specification of wages &amp; taxes'!F51,'[1]Specification of wages &amp; taxes'!$B$208:$L$238,11,FALSE),RIGHT('[1]Specification of wages &amp; taxes'!G51,2),IF('[1]Specification of wages &amp; taxes'!H51&gt;0,IF('[1]Specification of wages &amp; taxes'!H51&gt;999,'[1]Specification of wages &amp; taxes'!H51,CONCATENATE("0",'[1]Specification of wages &amp; taxes'!H51)),"0000")))</f>
        <v/>
      </c>
      <c r="E46" s="132" t="str">
        <f>IF('[1]Specification of wages &amp; taxes'!B51="","",VLOOKUP('[1]Specification of wages &amp; taxes'!L51,'[1]Specification of wages &amp; taxes'!$G$215:$I$220,3,FALSE))</f>
        <v/>
      </c>
      <c r="F46" s="132" t="str">
        <f>IF('[1]Specification of wages &amp; taxes'!B51="","",ROUND('[1]Specification of wages &amp; taxes'!AA51,0))</f>
        <v/>
      </c>
      <c r="G46" s="133" t="str">
        <f>IF('[1]Specification of wages &amp; taxes'!B51="","",ROUND('[1]Specification of wages &amp; taxes'!U51,0))</f>
        <v/>
      </c>
      <c r="H46" s="134" t="str">
        <f>IF('[1]Specification of wages &amp; taxes'!B51="","",CONCATENATE(B46,";",C46,";",D46,";",E46,";",F46,";",G46))</f>
        <v/>
      </c>
    </row>
    <row r="47" spans="1:8" ht="12.75" customHeight="1">
      <c r="A47" s="124"/>
      <c r="B47" s="131" t="str">
        <f>IF('[1]Specification of wages &amp; taxes'!B52="","",'[1]Specification of wages &amp; taxes'!$C$3)</f>
        <v/>
      </c>
      <c r="C47" s="132" t="str">
        <f>IF('[1]Specification of wages &amp; taxes'!B52="","",CONCATENATE("01","-",VLOOKUP('[1]Specification of wages &amp; taxes'!$E$2,'[1]Specification of wages &amp; taxes'!$A$208:$L$219,12,FALSE),"-",[1]Kurs!$A$1,))</f>
        <v/>
      </c>
      <c r="D47" s="132" t="str">
        <f>IF('[1]Specification of wages &amp; taxes'!B52="","",CONCATENATE(VLOOKUP('[1]Specification of wages &amp; taxes'!E52,'[1]Specification of wages &amp; taxes'!$B$208:$L$238,11,FALSE),VLOOKUP('[1]Specification of wages &amp; taxes'!F52,'[1]Specification of wages &amp; taxes'!$B$208:$L$238,11,FALSE),RIGHT('[1]Specification of wages &amp; taxes'!G52,2),IF('[1]Specification of wages &amp; taxes'!H52&gt;0,IF('[1]Specification of wages &amp; taxes'!H52&gt;999,'[1]Specification of wages &amp; taxes'!H52,CONCATENATE("0",'[1]Specification of wages &amp; taxes'!H52)),"0000")))</f>
        <v/>
      </c>
      <c r="E47" s="132" t="str">
        <f>IF('[1]Specification of wages &amp; taxes'!B52="","",VLOOKUP('[1]Specification of wages &amp; taxes'!L52,'[1]Specification of wages &amp; taxes'!$G$215:$I$220,3,FALSE))</f>
        <v/>
      </c>
      <c r="F47" s="132" t="str">
        <f>IF('[1]Specification of wages &amp; taxes'!B52="","",ROUND('[1]Specification of wages &amp; taxes'!AA52,0))</f>
        <v/>
      </c>
      <c r="G47" s="133" t="str">
        <f>IF('[1]Specification of wages &amp; taxes'!B52="","",ROUND('[1]Specification of wages &amp; taxes'!U52,0))</f>
        <v/>
      </c>
      <c r="H47" s="134" t="str">
        <f>IF('[1]Specification of wages &amp; taxes'!B52="","",CONCATENATE(B47,";",C47,";",D47,";",E47,";",F47,";",G47))</f>
        <v/>
      </c>
    </row>
    <row r="48" spans="1:8" ht="12.75" customHeight="1">
      <c r="A48" s="124"/>
      <c r="B48" s="131" t="str">
        <f>IF('[1]Specification of wages &amp; taxes'!B53="","",'[1]Specification of wages &amp; taxes'!$C$3)</f>
        <v/>
      </c>
      <c r="C48" s="132" t="str">
        <f>IF('[1]Specification of wages &amp; taxes'!B53="","",CONCATENATE("01","-",VLOOKUP('[1]Specification of wages &amp; taxes'!$E$2,'[1]Specification of wages &amp; taxes'!$A$208:$L$219,12,FALSE),"-",[1]Kurs!$A$1,))</f>
        <v/>
      </c>
      <c r="D48" s="132" t="str">
        <f>IF('[1]Specification of wages &amp; taxes'!B53="","",CONCATENATE(VLOOKUP('[1]Specification of wages &amp; taxes'!E53,'[1]Specification of wages &amp; taxes'!$B$208:$L$238,11,FALSE),VLOOKUP('[1]Specification of wages &amp; taxes'!F53,'[1]Specification of wages &amp; taxes'!$B$208:$L$238,11,FALSE),RIGHT('[1]Specification of wages &amp; taxes'!G53,2),IF('[1]Specification of wages &amp; taxes'!H53&gt;0,IF('[1]Specification of wages &amp; taxes'!H53&gt;999,'[1]Specification of wages &amp; taxes'!H53,CONCATENATE("0",'[1]Specification of wages &amp; taxes'!H53)),"0000")))</f>
        <v/>
      </c>
      <c r="E48" s="132" t="str">
        <f>IF('[1]Specification of wages &amp; taxes'!B53="","",VLOOKUP('[1]Specification of wages &amp; taxes'!L53,'[1]Specification of wages &amp; taxes'!$G$215:$I$220,3,FALSE))</f>
        <v/>
      </c>
      <c r="F48" s="132" t="str">
        <f>IF('[1]Specification of wages &amp; taxes'!B53="","",ROUND('[1]Specification of wages &amp; taxes'!AA53,0))</f>
        <v/>
      </c>
      <c r="G48" s="133" t="str">
        <f>IF('[1]Specification of wages &amp; taxes'!B53="","",ROUND('[1]Specification of wages &amp; taxes'!U53,0))</f>
        <v/>
      </c>
      <c r="H48" s="134" t="str">
        <f>IF('[1]Specification of wages &amp; taxes'!B53="","",CONCATENATE(B48,";",C48,";",D48,";",E48,";",F48,";",G48))</f>
        <v/>
      </c>
    </row>
    <row r="49" spans="1:8" ht="12.75" customHeight="1">
      <c r="A49" s="124"/>
      <c r="B49" s="131" t="str">
        <f>IF('[1]Specification of wages &amp; taxes'!B54="","",'[1]Specification of wages &amp; taxes'!$C$3)</f>
        <v/>
      </c>
      <c r="C49" s="132" t="str">
        <f>IF('[1]Specification of wages &amp; taxes'!B54="","",CONCATENATE("01","-",VLOOKUP('[1]Specification of wages &amp; taxes'!$E$2,'[1]Specification of wages &amp; taxes'!$A$208:$L$219,12,FALSE),"-",[1]Kurs!$A$1,))</f>
        <v/>
      </c>
      <c r="D49" s="132" t="str">
        <f>IF('[1]Specification of wages &amp; taxes'!B54="","",CONCATENATE(VLOOKUP('[1]Specification of wages &amp; taxes'!E54,'[1]Specification of wages &amp; taxes'!$B$208:$L$238,11,FALSE),VLOOKUP('[1]Specification of wages &amp; taxes'!F54,'[1]Specification of wages &amp; taxes'!$B$208:$L$238,11,FALSE),RIGHT('[1]Specification of wages &amp; taxes'!G54,2),IF('[1]Specification of wages &amp; taxes'!H54&gt;0,IF('[1]Specification of wages &amp; taxes'!H54&gt;999,'[1]Specification of wages &amp; taxes'!H54,CONCATENATE("0",'[1]Specification of wages &amp; taxes'!H54)),"0000")))</f>
        <v/>
      </c>
      <c r="E49" s="132" t="str">
        <f>IF('[1]Specification of wages &amp; taxes'!B54="","",VLOOKUP('[1]Specification of wages &amp; taxes'!L54,'[1]Specification of wages &amp; taxes'!$G$215:$I$220,3,FALSE))</f>
        <v/>
      </c>
      <c r="F49" s="132" t="str">
        <f>IF('[1]Specification of wages &amp; taxes'!B54="","",ROUND('[1]Specification of wages &amp; taxes'!AA54,0))</f>
        <v/>
      </c>
      <c r="G49" s="133" t="str">
        <f>IF('[1]Specification of wages &amp; taxes'!B54="","",ROUND('[1]Specification of wages &amp; taxes'!U54,0))</f>
        <v/>
      </c>
      <c r="H49" s="134" t="str">
        <f>IF('[1]Specification of wages &amp; taxes'!B54="","",CONCATENATE(B49,";",C49,";",D49,";",E49,";",F49,";",G49))</f>
        <v/>
      </c>
    </row>
    <row r="50" spans="1:8" ht="12.75" customHeight="1">
      <c r="A50" s="124"/>
      <c r="B50" s="131" t="str">
        <f>IF('[1]Specification of wages &amp; taxes'!B55="","",'[1]Specification of wages &amp; taxes'!$C$3)</f>
        <v/>
      </c>
      <c r="C50" s="132" t="str">
        <f>IF('[1]Specification of wages &amp; taxes'!B55="","",CONCATENATE("01","-",VLOOKUP('[1]Specification of wages &amp; taxes'!$E$2,'[1]Specification of wages &amp; taxes'!$A$208:$L$219,12,FALSE),"-",[1]Kurs!$A$1,))</f>
        <v/>
      </c>
      <c r="D50" s="132" t="str">
        <f>IF('[1]Specification of wages &amp; taxes'!B55="","",CONCATENATE(VLOOKUP('[1]Specification of wages &amp; taxes'!E55,'[1]Specification of wages &amp; taxes'!$B$208:$L$238,11,FALSE),VLOOKUP('[1]Specification of wages &amp; taxes'!F55,'[1]Specification of wages &amp; taxes'!$B$208:$L$238,11,FALSE),RIGHT('[1]Specification of wages &amp; taxes'!G55,2),IF('[1]Specification of wages &amp; taxes'!H55&gt;0,IF('[1]Specification of wages &amp; taxes'!H55&gt;999,'[1]Specification of wages &amp; taxes'!H55,CONCATENATE("0",'[1]Specification of wages &amp; taxes'!H55)),"0000")))</f>
        <v/>
      </c>
      <c r="E50" s="132" t="str">
        <f>IF('[1]Specification of wages &amp; taxes'!B55="","",VLOOKUP('[1]Specification of wages &amp; taxes'!L55,'[1]Specification of wages &amp; taxes'!$G$215:$I$220,3,FALSE))</f>
        <v/>
      </c>
      <c r="F50" s="132" t="str">
        <f>IF('[1]Specification of wages &amp; taxes'!B55="","",ROUND('[1]Specification of wages &amp; taxes'!AA55,0))</f>
        <v/>
      </c>
      <c r="G50" s="133" t="str">
        <f>IF('[1]Specification of wages &amp; taxes'!B55="","",ROUND('[1]Specification of wages &amp; taxes'!U55,0))</f>
        <v/>
      </c>
      <c r="H50" s="134" t="str">
        <f>IF('[1]Specification of wages &amp; taxes'!B55="","",CONCATENATE(B50,";",C50,";",D50,";",E50,";",F50,";",G50))</f>
        <v/>
      </c>
    </row>
    <row r="51" spans="1:8" ht="12.75" customHeight="1">
      <c r="A51" s="124"/>
      <c r="B51" s="131" t="str">
        <f>IF('[1]Specification of wages &amp; taxes'!B56="","",'[1]Specification of wages &amp; taxes'!$C$3)</f>
        <v/>
      </c>
      <c r="C51" s="132" t="str">
        <f>IF('[1]Specification of wages &amp; taxes'!B56="","",CONCATENATE("01","-",VLOOKUP('[1]Specification of wages &amp; taxes'!$E$2,'[1]Specification of wages &amp; taxes'!$A$208:$L$219,12,FALSE),"-",[1]Kurs!$A$1,))</f>
        <v/>
      </c>
      <c r="D51" s="132" t="str">
        <f>IF('[1]Specification of wages &amp; taxes'!B56="","",CONCATENATE(VLOOKUP('[1]Specification of wages &amp; taxes'!E56,'[1]Specification of wages &amp; taxes'!$B$208:$L$238,11,FALSE),VLOOKUP('[1]Specification of wages &amp; taxes'!F56,'[1]Specification of wages &amp; taxes'!$B$208:$L$238,11,FALSE),RIGHT('[1]Specification of wages &amp; taxes'!G56,2),IF('[1]Specification of wages &amp; taxes'!H56&gt;0,IF('[1]Specification of wages &amp; taxes'!H56&gt;999,'[1]Specification of wages &amp; taxes'!H56,CONCATENATE("0",'[1]Specification of wages &amp; taxes'!H56)),"0000")))</f>
        <v/>
      </c>
      <c r="E51" s="132" t="str">
        <f>IF('[1]Specification of wages &amp; taxes'!B56="","",VLOOKUP('[1]Specification of wages &amp; taxes'!L56,'[1]Specification of wages &amp; taxes'!$G$215:$I$220,3,FALSE))</f>
        <v/>
      </c>
      <c r="F51" s="132" t="str">
        <f>IF('[1]Specification of wages &amp; taxes'!B56="","",ROUND('[1]Specification of wages &amp; taxes'!AA56,0))</f>
        <v/>
      </c>
      <c r="G51" s="133" t="str">
        <f>IF('[1]Specification of wages &amp; taxes'!B56="","",ROUND('[1]Specification of wages &amp; taxes'!U56,0))</f>
        <v/>
      </c>
      <c r="H51" s="134" t="str">
        <f>IF('[1]Specification of wages &amp; taxes'!B56="","",CONCATENATE(B51,";",C51,";",D51,";",E51,";",F51,";",G51))</f>
        <v/>
      </c>
    </row>
    <row r="52" spans="1:8" ht="12.75" customHeight="1">
      <c r="A52" s="124"/>
      <c r="B52" s="131" t="str">
        <f>IF('[1]Specification of wages &amp; taxes'!B57="","",'[1]Specification of wages &amp; taxes'!$C$3)</f>
        <v/>
      </c>
      <c r="C52" s="132" t="str">
        <f>IF('[1]Specification of wages &amp; taxes'!B57="","",CONCATENATE("01","-",VLOOKUP('[1]Specification of wages &amp; taxes'!$E$2,'[1]Specification of wages &amp; taxes'!$A$208:$L$219,12,FALSE),"-",[1]Kurs!$A$1,))</f>
        <v/>
      </c>
      <c r="D52" s="132" t="str">
        <f>IF('[1]Specification of wages &amp; taxes'!B57="","",CONCATENATE(VLOOKUP('[1]Specification of wages &amp; taxes'!E57,'[1]Specification of wages &amp; taxes'!$B$208:$L$238,11,FALSE),VLOOKUP('[1]Specification of wages &amp; taxes'!F57,'[1]Specification of wages &amp; taxes'!$B$208:$L$238,11,FALSE),RIGHT('[1]Specification of wages &amp; taxes'!G57,2),IF('[1]Specification of wages &amp; taxes'!H57&gt;0,IF('[1]Specification of wages &amp; taxes'!H57&gt;999,'[1]Specification of wages &amp; taxes'!H57,CONCATENATE("0",'[1]Specification of wages &amp; taxes'!H57)),"0000")))</f>
        <v/>
      </c>
      <c r="E52" s="132" t="str">
        <f>IF('[1]Specification of wages &amp; taxes'!B57="","",VLOOKUP('[1]Specification of wages &amp; taxes'!L57,'[1]Specification of wages &amp; taxes'!$G$215:$I$220,3,FALSE))</f>
        <v/>
      </c>
      <c r="F52" s="132" t="str">
        <f>IF('[1]Specification of wages &amp; taxes'!B57="","",ROUND('[1]Specification of wages &amp; taxes'!AA57,0))</f>
        <v/>
      </c>
      <c r="G52" s="133" t="str">
        <f>IF('[1]Specification of wages &amp; taxes'!B57="","",ROUND('[1]Specification of wages &amp; taxes'!U57,0))</f>
        <v/>
      </c>
      <c r="H52" s="134" t="str">
        <f>IF('[1]Specification of wages &amp; taxes'!B57="","",CONCATENATE(B52,";",C52,";",D52,";",E52,";",F52,";",G52))</f>
        <v/>
      </c>
    </row>
    <row r="53" spans="1:8" ht="12.75" customHeight="1">
      <c r="A53" s="124"/>
      <c r="B53" s="131" t="str">
        <f>IF('[1]Specification of wages &amp; taxes'!B58="","",'[1]Specification of wages &amp; taxes'!$C$3)</f>
        <v/>
      </c>
      <c r="C53" s="132" t="str">
        <f>IF('[1]Specification of wages &amp; taxes'!B58="","",CONCATENATE("01","-",VLOOKUP('[1]Specification of wages &amp; taxes'!$E$2,'[1]Specification of wages &amp; taxes'!$A$208:$L$219,12,FALSE),"-",[1]Kurs!$A$1,))</f>
        <v/>
      </c>
      <c r="D53" s="132" t="str">
        <f>IF('[1]Specification of wages &amp; taxes'!B58="","",CONCATENATE(VLOOKUP('[1]Specification of wages &amp; taxes'!E58,'[1]Specification of wages &amp; taxes'!$B$208:$L$238,11,FALSE),VLOOKUP('[1]Specification of wages &amp; taxes'!F58,'[1]Specification of wages &amp; taxes'!$B$208:$L$238,11,FALSE),RIGHT('[1]Specification of wages &amp; taxes'!G58,2),IF('[1]Specification of wages &amp; taxes'!H58&gt;0,IF('[1]Specification of wages &amp; taxes'!H58&gt;999,'[1]Specification of wages &amp; taxes'!H58,CONCATENATE("0",'[1]Specification of wages &amp; taxes'!H58)),"0000")))</f>
        <v/>
      </c>
      <c r="E53" s="132" t="str">
        <f>IF('[1]Specification of wages &amp; taxes'!B58="","",VLOOKUP('[1]Specification of wages &amp; taxes'!L58,'[1]Specification of wages &amp; taxes'!$G$215:$I$220,3,FALSE))</f>
        <v/>
      </c>
      <c r="F53" s="132" t="str">
        <f>IF('[1]Specification of wages &amp; taxes'!B58="","",ROUND('[1]Specification of wages &amp; taxes'!AA58,0))</f>
        <v/>
      </c>
      <c r="G53" s="133" t="str">
        <f>IF('[1]Specification of wages &amp; taxes'!B58="","",ROUND('[1]Specification of wages &amp; taxes'!U58,0))</f>
        <v/>
      </c>
      <c r="H53" s="134" t="str">
        <f>IF('[1]Specification of wages &amp; taxes'!B58="","",CONCATENATE(B53,";",C53,";",D53,";",E53,";",F53,";",G53))</f>
        <v/>
      </c>
    </row>
    <row r="54" spans="1:8" ht="12.75" customHeight="1">
      <c r="A54" s="124"/>
      <c r="B54" s="131" t="str">
        <f>IF('[1]Specification of wages &amp; taxes'!B59="","",'[1]Specification of wages &amp; taxes'!$C$3)</f>
        <v/>
      </c>
      <c r="C54" s="132" t="str">
        <f>IF('[1]Specification of wages &amp; taxes'!B59="","",CONCATENATE("01","-",VLOOKUP('[1]Specification of wages &amp; taxes'!$E$2,'[1]Specification of wages &amp; taxes'!$A$208:$L$219,12,FALSE),"-",[1]Kurs!$A$1,))</f>
        <v/>
      </c>
      <c r="D54" s="132" t="str">
        <f>IF('[1]Specification of wages &amp; taxes'!B59="","",CONCATENATE(VLOOKUP('[1]Specification of wages &amp; taxes'!E59,'[1]Specification of wages &amp; taxes'!$B$208:$L$238,11,FALSE),VLOOKUP('[1]Specification of wages &amp; taxes'!F59,'[1]Specification of wages &amp; taxes'!$B$208:$L$238,11,FALSE),RIGHT('[1]Specification of wages &amp; taxes'!G59,2),IF('[1]Specification of wages &amp; taxes'!H59&gt;0,IF('[1]Specification of wages &amp; taxes'!H59&gt;999,'[1]Specification of wages &amp; taxes'!H59,CONCATENATE("0",'[1]Specification of wages &amp; taxes'!H59)),"0000")))</f>
        <v/>
      </c>
      <c r="E54" s="132" t="str">
        <f>IF('[1]Specification of wages &amp; taxes'!B59="","",VLOOKUP('[1]Specification of wages &amp; taxes'!L59,'[1]Specification of wages &amp; taxes'!$G$215:$I$220,3,FALSE))</f>
        <v/>
      </c>
      <c r="F54" s="132" t="str">
        <f>IF('[1]Specification of wages &amp; taxes'!B59="","",ROUND('[1]Specification of wages &amp; taxes'!AA59,0))</f>
        <v/>
      </c>
      <c r="G54" s="133" t="str">
        <f>IF('[1]Specification of wages &amp; taxes'!B59="","",ROUND('[1]Specification of wages &amp; taxes'!U59,0))</f>
        <v/>
      </c>
      <c r="H54" s="134" t="str">
        <f>IF('[1]Specification of wages &amp; taxes'!B59="","",CONCATENATE(B54,";",C54,";",D54,";",E54,";",F54,";",G54))</f>
        <v/>
      </c>
    </row>
    <row r="55" spans="1:8" ht="12.75" customHeight="1">
      <c r="A55" s="124"/>
      <c r="B55" s="131" t="str">
        <f>IF('[1]Specification of wages &amp; taxes'!B60="","",'[1]Specification of wages &amp; taxes'!$C$3)</f>
        <v/>
      </c>
      <c r="C55" s="132" t="str">
        <f>IF('[1]Specification of wages &amp; taxes'!B60="","",CONCATENATE("01","-",VLOOKUP('[1]Specification of wages &amp; taxes'!$E$2,'[1]Specification of wages &amp; taxes'!$A$208:$L$219,12,FALSE),"-",[1]Kurs!$A$1,))</f>
        <v/>
      </c>
      <c r="D55" s="132" t="str">
        <f>IF('[1]Specification of wages &amp; taxes'!B60="","",CONCATENATE(VLOOKUP('[1]Specification of wages &amp; taxes'!E60,'[1]Specification of wages &amp; taxes'!$B$208:$L$238,11,FALSE),VLOOKUP('[1]Specification of wages &amp; taxes'!F60,'[1]Specification of wages &amp; taxes'!$B$208:$L$238,11,FALSE),RIGHT('[1]Specification of wages &amp; taxes'!G60,2),IF('[1]Specification of wages &amp; taxes'!H60&gt;0,IF('[1]Specification of wages &amp; taxes'!H60&gt;999,'[1]Specification of wages &amp; taxes'!H60,CONCATENATE("0",'[1]Specification of wages &amp; taxes'!H60)),"0000")))</f>
        <v/>
      </c>
      <c r="E55" s="132" t="str">
        <f>IF('[1]Specification of wages &amp; taxes'!B60="","",VLOOKUP('[1]Specification of wages &amp; taxes'!L60,'[1]Specification of wages &amp; taxes'!$G$215:$I$220,3,FALSE))</f>
        <v/>
      </c>
      <c r="F55" s="132" t="str">
        <f>IF('[1]Specification of wages &amp; taxes'!B60="","",ROUND('[1]Specification of wages &amp; taxes'!AA60,0))</f>
        <v/>
      </c>
      <c r="G55" s="133" t="str">
        <f>IF('[1]Specification of wages &amp; taxes'!B60="","",ROUND('[1]Specification of wages &amp; taxes'!U60,0))</f>
        <v/>
      </c>
      <c r="H55" s="134" t="str">
        <f>IF('[1]Specification of wages &amp; taxes'!B60="","",CONCATENATE(B55,";",C55,";",D55,";",E55,";",F55,";",G55))</f>
        <v/>
      </c>
    </row>
    <row r="56" spans="1:8" ht="12.75" customHeight="1">
      <c r="A56" s="124"/>
      <c r="B56" s="131" t="str">
        <f>IF('[1]Specification of wages &amp; taxes'!B61="","",'[1]Specification of wages &amp; taxes'!$C$3)</f>
        <v/>
      </c>
      <c r="C56" s="132" t="str">
        <f>IF('[1]Specification of wages &amp; taxes'!B61="","",CONCATENATE("01","-",VLOOKUP('[1]Specification of wages &amp; taxes'!$E$2,'[1]Specification of wages &amp; taxes'!$A$208:$L$219,12,FALSE),"-",[1]Kurs!$A$1,))</f>
        <v/>
      </c>
      <c r="D56" s="132" t="str">
        <f>IF('[1]Specification of wages &amp; taxes'!B61="","",CONCATENATE(VLOOKUP('[1]Specification of wages &amp; taxes'!E61,'[1]Specification of wages &amp; taxes'!$B$208:$L$238,11,FALSE),VLOOKUP('[1]Specification of wages &amp; taxes'!F61,'[1]Specification of wages &amp; taxes'!$B$208:$L$238,11,FALSE),RIGHT('[1]Specification of wages &amp; taxes'!G61,2),IF('[1]Specification of wages &amp; taxes'!H61&gt;0,IF('[1]Specification of wages &amp; taxes'!H61&gt;999,'[1]Specification of wages &amp; taxes'!H61,CONCATENATE("0",'[1]Specification of wages &amp; taxes'!H61)),"0000")))</f>
        <v/>
      </c>
      <c r="E56" s="132" t="str">
        <f>IF('[1]Specification of wages &amp; taxes'!B61="","",VLOOKUP('[1]Specification of wages &amp; taxes'!L61,'[1]Specification of wages &amp; taxes'!$G$215:$I$220,3,FALSE))</f>
        <v/>
      </c>
      <c r="F56" s="132" t="str">
        <f>IF('[1]Specification of wages &amp; taxes'!B61="","",ROUND('[1]Specification of wages &amp; taxes'!AA61,0))</f>
        <v/>
      </c>
      <c r="G56" s="133" t="str">
        <f>IF('[1]Specification of wages &amp; taxes'!B61="","",ROUND('[1]Specification of wages &amp; taxes'!U61,0))</f>
        <v/>
      </c>
      <c r="H56" s="134" t="str">
        <f>IF('[1]Specification of wages &amp; taxes'!B61="","",CONCATENATE(B56,";",C56,";",D56,";",E56,";",F56,";",G56))</f>
        <v/>
      </c>
    </row>
    <row r="57" spans="1:8" ht="12.75" customHeight="1">
      <c r="A57" s="124"/>
      <c r="B57" s="131" t="str">
        <f>IF('[1]Specification of wages &amp; taxes'!B62="","",'[1]Specification of wages &amp; taxes'!$C$3)</f>
        <v/>
      </c>
      <c r="C57" s="132" t="str">
        <f>IF('[1]Specification of wages &amp; taxes'!B62="","",CONCATENATE("01","-",VLOOKUP('[1]Specification of wages &amp; taxes'!$E$2,'[1]Specification of wages &amp; taxes'!$A$208:$L$219,12,FALSE),"-",[1]Kurs!$A$1,))</f>
        <v/>
      </c>
      <c r="D57" s="132" t="str">
        <f>IF('[1]Specification of wages &amp; taxes'!B62="","",CONCATENATE(VLOOKUP('[1]Specification of wages &amp; taxes'!E62,'[1]Specification of wages &amp; taxes'!$B$208:$L$238,11,FALSE),VLOOKUP('[1]Specification of wages &amp; taxes'!F62,'[1]Specification of wages &amp; taxes'!$B$208:$L$238,11,FALSE),RIGHT('[1]Specification of wages &amp; taxes'!G62,2),IF('[1]Specification of wages &amp; taxes'!H62&gt;0,IF('[1]Specification of wages &amp; taxes'!H62&gt;999,'[1]Specification of wages &amp; taxes'!H62,CONCATENATE("0",'[1]Specification of wages &amp; taxes'!H62)),"0000")))</f>
        <v/>
      </c>
      <c r="E57" s="132" t="str">
        <f>IF('[1]Specification of wages &amp; taxes'!B62="","",VLOOKUP('[1]Specification of wages &amp; taxes'!L62,'[1]Specification of wages &amp; taxes'!$G$215:$I$220,3,FALSE))</f>
        <v/>
      </c>
      <c r="F57" s="132" t="str">
        <f>IF('[1]Specification of wages &amp; taxes'!B62="","",ROUND('[1]Specification of wages &amp; taxes'!AA62,0))</f>
        <v/>
      </c>
      <c r="G57" s="133" t="str">
        <f>IF('[1]Specification of wages &amp; taxes'!B62="","",ROUND('[1]Specification of wages &amp; taxes'!U62,0))</f>
        <v/>
      </c>
      <c r="H57" s="134" t="str">
        <f>IF('[1]Specification of wages &amp; taxes'!B62="","",CONCATENATE(B57,";",C57,";",D57,";",E57,";",F57,";",G57))</f>
        <v/>
      </c>
    </row>
    <row r="58" spans="1:8" ht="12.75" customHeight="1">
      <c r="A58" s="124"/>
      <c r="B58" s="131" t="str">
        <f>IF('[1]Specification of wages &amp; taxes'!B63="","",'[1]Specification of wages &amp; taxes'!$C$3)</f>
        <v/>
      </c>
      <c r="C58" s="132" t="str">
        <f>IF('[1]Specification of wages &amp; taxes'!B63="","",CONCATENATE("01","-",VLOOKUP('[1]Specification of wages &amp; taxes'!$E$2,'[1]Specification of wages &amp; taxes'!$A$208:$L$219,12,FALSE),"-",[1]Kurs!$A$1,))</f>
        <v/>
      </c>
      <c r="D58" s="132" t="str">
        <f>IF('[1]Specification of wages &amp; taxes'!B63="","",CONCATENATE(VLOOKUP('[1]Specification of wages &amp; taxes'!E63,'[1]Specification of wages &amp; taxes'!$B$208:$L$238,11,FALSE),VLOOKUP('[1]Specification of wages &amp; taxes'!F63,'[1]Specification of wages &amp; taxes'!$B$208:$L$238,11,FALSE),RIGHT('[1]Specification of wages &amp; taxes'!G63,2),IF('[1]Specification of wages &amp; taxes'!H63&gt;0,IF('[1]Specification of wages &amp; taxes'!H63&gt;999,'[1]Specification of wages &amp; taxes'!H63,CONCATENATE("0",'[1]Specification of wages &amp; taxes'!H63)),"0000")))</f>
        <v/>
      </c>
      <c r="E58" s="132" t="str">
        <f>IF('[1]Specification of wages &amp; taxes'!B63="","",VLOOKUP('[1]Specification of wages &amp; taxes'!L63,'[1]Specification of wages &amp; taxes'!$G$215:$I$220,3,FALSE))</f>
        <v/>
      </c>
      <c r="F58" s="132" t="str">
        <f>IF('[1]Specification of wages &amp; taxes'!B63="","",ROUND('[1]Specification of wages &amp; taxes'!AA63,0))</f>
        <v/>
      </c>
      <c r="G58" s="133" t="str">
        <f>IF('[1]Specification of wages &amp; taxes'!B63="","",ROUND('[1]Specification of wages &amp; taxes'!U63,0))</f>
        <v/>
      </c>
      <c r="H58" s="134" t="str">
        <f>IF('[1]Specification of wages &amp; taxes'!B63="","",CONCATENATE(B58,";",C58,";",D58,";",E58,";",F58,";",G58))</f>
        <v/>
      </c>
    </row>
    <row r="59" spans="1:8" ht="12.75" customHeight="1">
      <c r="A59" s="124"/>
      <c r="B59" s="131" t="str">
        <f>IF('[1]Specification of wages &amp; taxes'!B64="","",'[1]Specification of wages &amp; taxes'!$C$3)</f>
        <v/>
      </c>
      <c r="C59" s="132" t="str">
        <f>IF('[1]Specification of wages &amp; taxes'!B64="","",CONCATENATE("01","-",VLOOKUP('[1]Specification of wages &amp; taxes'!$E$2,'[1]Specification of wages &amp; taxes'!$A$208:$L$219,12,FALSE),"-",[1]Kurs!$A$1,))</f>
        <v/>
      </c>
      <c r="D59" s="132" t="str">
        <f>IF('[1]Specification of wages &amp; taxes'!B64="","",CONCATENATE(VLOOKUP('[1]Specification of wages &amp; taxes'!E64,'[1]Specification of wages &amp; taxes'!$B$208:$L$238,11,FALSE),VLOOKUP('[1]Specification of wages &amp; taxes'!F64,'[1]Specification of wages &amp; taxes'!$B$208:$L$238,11,FALSE),RIGHT('[1]Specification of wages &amp; taxes'!G64,2),IF('[1]Specification of wages &amp; taxes'!H64&gt;0,IF('[1]Specification of wages &amp; taxes'!H64&gt;999,'[1]Specification of wages &amp; taxes'!H64,CONCATENATE("0",'[1]Specification of wages &amp; taxes'!H64)),"0000")))</f>
        <v/>
      </c>
      <c r="E59" s="132" t="str">
        <f>IF('[1]Specification of wages &amp; taxes'!B64="","",VLOOKUP('[1]Specification of wages &amp; taxes'!L64,'[1]Specification of wages &amp; taxes'!$G$215:$I$220,3,FALSE))</f>
        <v/>
      </c>
      <c r="F59" s="132" t="str">
        <f>IF('[1]Specification of wages &amp; taxes'!B64="","",ROUND('[1]Specification of wages &amp; taxes'!AA64,0))</f>
        <v/>
      </c>
      <c r="G59" s="133" t="str">
        <f>IF('[1]Specification of wages &amp; taxes'!B64="","",ROUND('[1]Specification of wages &amp; taxes'!U64,0))</f>
        <v/>
      </c>
      <c r="H59" s="134" t="str">
        <f>IF('[1]Specification of wages &amp; taxes'!B64="","",CONCATENATE(B59,";",C59,";",D59,";",E59,";",F59,";",G59))</f>
        <v/>
      </c>
    </row>
    <row r="60" spans="1:8" ht="12.75" customHeight="1">
      <c r="A60" s="124"/>
      <c r="B60" s="131" t="str">
        <f>IF('[1]Specification of wages &amp; taxes'!B65="","",'[1]Specification of wages &amp; taxes'!$C$3)</f>
        <v/>
      </c>
      <c r="C60" s="132" t="str">
        <f>IF('[1]Specification of wages &amp; taxes'!B65="","",CONCATENATE("01","-",VLOOKUP('[1]Specification of wages &amp; taxes'!$E$2,'[1]Specification of wages &amp; taxes'!$A$208:$L$219,12,FALSE),"-",[1]Kurs!$A$1,))</f>
        <v/>
      </c>
      <c r="D60" s="132" t="str">
        <f>IF('[1]Specification of wages &amp; taxes'!B65="","",CONCATENATE(VLOOKUP('[1]Specification of wages &amp; taxes'!E65,'[1]Specification of wages &amp; taxes'!$B$208:$L$238,11,FALSE),VLOOKUP('[1]Specification of wages &amp; taxes'!F65,'[1]Specification of wages &amp; taxes'!$B$208:$L$238,11,FALSE),RIGHT('[1]Specification of wages &amp; taxes'!G65,2),IF('[1]Specification of wages &amp; taxes'!H65&gt;0,IF('[1]Specification of wages &amp; taxes'!H65&gt;999,'[1]Specification of wages &amp; taxes'!H65,CONCATENATE("0",'[1]Specification of wages &amp; taxes'!H65)),"0000")))</f>
        <v/>
      </c>
      <c r="E60" s="132" t="str">
        <f>IF('[1]Specification of wages &amp; taxes'!B65="","",VLOOKUP('[1]Specification of wages &amp; taxes'!L65,'[1]Specification of wages &amp; taxes'!$G$215:$I$220,3,FALSE))</f>
        <v/>
      </c>
      <c r="F60" s="132" t="str">
        <f>IF('[1]Specification of wages &amp; taxes'!B65="","",ROUND('[1]Specification of wages &amp; taxes'!AA65,0))</f>
        <v/>
      </c>
      <c r="G60" s="133" t="str">
        <f>IF('[1]Specification of wages &amp; taxes'!B65="","",ROUND('[1]Specification of wages &amp; taxes'!U65,0))</f>
        <v/>
      </c>
      <c r="H60" s="134" t="str">
        <f>IF('[1]Specification of wages &amp; taxes'!B65="","",CONCATENATE(B60,";",C60,";",D60,";",E60,";",F60,";",G60))</f>
        <v/>
      </c>
    </row>
    <row r="61" spans="1:8" ht="12.75" customHeight="1">
      <c r="A61" s="124"/>
      <c r="B61" s="131" t="str">
        <f>IF('[1]Specification of wages &amp; taxes'!B66="","",'[1]Specification of wages &amp; taxes'!$C$3)</f>
        <v/>
      </c>
      <c r="C61" s="132" t="str">
        <f>IF('[1]Specification of wages &amp; taxes'!B66="","",CONCATENATE("01","-",VLOOKUP('[1]Specification of wages &amp; taxes'!$E$2,'[1]Specification of wages &amp; taxes'!$A$208:$L$219,12,FALSE),"-",[1]Kurs!$A$1,))</f>
        <v/>
      </c>
      <c r="D61" s="132" t="str">
        <f>IF('[1]Specification of wages &amp; taxes'!B66="","",CONCATENATE(VLOOKUP('[1]Specification of wages &amp; taxes'!E66,'[1]Specification of wages &amp; taxes'!$B$208:$L$238,11,FALSE),VLOOKUP('[1]Specification of wages &amp; taxes'!F66,'[1]Specification of wages &amp; taxes'!$B$208:$L$238,11,FALSE),RIGHT('[1]Specification of wages &amp; taxes'!G66,2),IF('[1]Specification of wages &amp; taxes'!H66&gt;0,IF('[1]Specification of wages &amp; taxes'!H66&gt;999,'[1]Specification of wages &amp; taxes'!H66,CONCATENATE("0",'[1]Specification of wages &amp; taxes'!H66)),"0000")))</f>
        <v/>
      </c>
      <c r="E61" s="132" t="str">
        <f>IF('[1]Specification of wages &amp; taxes'!B66="","",VLOOKUP('[1]Specification of wages &amp; taxes'!L66,'[1]Specification of wages &amp; taxes'!$G$215:$I$220,3,FALSE))</f>
        <v/>
      </c>
      <c r="F61" s="132" t="str">
        <f>IF('[1]Specification of wages &amp; taxes'!B66="","",ROUND('[1]Specification of wages &amp; taxes'!AA66,0))</f>
        <v/>
      </c>
      <c r="G61" s="133" t="str">
        <f>IF('[1]Specification of wages &amp; taxes'!B66="","",ROUND('[1]Specification of wages &amp; taxes'!U66,0))</f>
        <v/>
      </c>
      <c r="H61" s="134" t="str">
        <f>IF('[1]Specification of wages &amp; taxes'!B66="","",CONCATENATE(B61,";",C61,";",D61,";",E61,";",F61,";",G61))</f>
        <v/>
      </c>
    </row>
    <row r="62" spans="1:8" ht="12.75" customHeight="1">
      <c r="A62" s="124"/>
      <c r="B62" s="131" t="str">
        <f>IF('[1]Specification of wages &amp; taxes'!B67="","",'[1]Specification of wages &amp; taxes'!$C$3)</f>
        <v/>
      </c>
      <c r="C62" s="132" t="str">
        <f>IF('[1]Specification of wages &amp; taxes'!B67="","",CONCATENATE("01","-",VLOOKUP('[1]Specification of wages &amp; taxes'!$E$2,'[1]Specification of wages &amp; taxes'!$A$208:$L$219,12,FALSE),"-",[1]Kurs!$A$1,))</f>
        <v/>
      </c>
      <c r="D62" s="132" t="str">
        <f>IF('[1]Specification of wages &amp; taxes'!B67="","",CONCATENATE(VLOOKUP('[1]Specification of wages &amp; taxes'!E67,'[1]Specification of wages &amp; taxes'!$B$208:$L$238,11,FALSE),VLOOKUP('[1]Specification of wages &amp; taxes'!F67,'[1]Specification of wages &amp; taxes'!$B$208:$L$238,11,FALSE),RIGHT('[1]Specification of wages &amp; taxes'!G67,2),IF('[1]Specification of wages &amp; taxes'!H67&gt;0,IF('[1]Specification of wages &amp; taxes'!H67&gt;999,'[1]Specification of wages &amp; taxes'!H67,CONCATENATE("0",'[1]Specification of wages &amp; taxes'!H67)),"0000")))</f>
        <v/>
      </c>
      <c r="E62" s="132" t="str">
        <f>IF('[1]Specification of wages &amp; taxes'!B67="","",VLOOKUP('[1]Specification of wages &amp; taxes'!L67,'[1]Specification of wages &amp; taxes'!$G$215:$I$220,3,FALSE))</f>
        <v/>
      </c>
      <c r="F62" s="132" t="str">
        <f>IF('[1]Specification of wages &amp; taxes'!B67="","",ROUND('[1]Specification of wages &amp; taxes'!AA67,0))</f>
        <v/>
      </c>
      <c r="G62" s="133" t="str">
        <f>IF('[1]Specification of wages &amp; taxes'!B67="","",ROUND('[1]Specification of wages &amp; taxes'!U67,0))</f>
        <v/>
      </c>
      <c r="H62" s="134" t="str">
        <f>IF('[1]Specification of wages &amp; taxes'!B67="","",CONCATENATE(B62,";",C62,";",D62,";",E62,";",F62,";",G62))</f>
        <v/>
      </c>
    </row>
    <row r="63" spans="1:8" ht="12.75" customHeight="1">
      <c r="A63" s="124"/>
      <c r="B63" s="131" t="str">
        <f>IF('[1]Specification of wages &amp; taxes'!B68="","",'[1]Specification of wages &amp; taxes'!$C$3)</f>
        <v/>
      </c>
      <c r="C63" s="132" t="str">
        <f>IF('[1]Specification of wages &amp; taxes'!B68="","",CONCATENATE("01","-",VLOOKUP('[1]Specification of wages &amp; taxes'!$E$2,'[1]Specification of wages &amp; taxes'!$A$208:$L$219,12,FALSE),"-",[1]Kurs!$A$1,))</f>
        <v/>
      </c>
      <c r="D63" s="132" t="str">
        <f>IF('[1]Specification of wages &amp; taxes'!B68="","",CONCATENATE(VLOOKUP('[1]Specification of wages &amp; taxes'!E68,'[1]Specification of wages &amp; taxes'!$B$208:$L$238,11,FALSE),VLOOKUP('[1]Specification of wages &amp; taxes'!F68,'[1]Specification of wages &amp; taxes'!$B$208:$L$238,11,FALSE),RIGHT('[1]Specification of wages &amp; taxes'!G68,2),IF('[1]Specification of wages &amp; taxes'!H68&gt;0,IF('[1]Specification of wages &amp; taxes'!H68&gt;999,'[1]Specification of wages &amp; taxes'!H68,CONCATENATE("0",'[1]Specification of wages &amp; taxes'!H68)),"0000")))</f>
        <v/>
      </c>
      <c r="E63" s="132" t="str">
        <f>IF('[1]Specification of wages &amp; taxes'!B68="","",VLOOKUP('[1]Specification of wages &amp; taxes'!L68,'[1]Specification of wages &amp; taxes'!$G$215:$I$220,3,FALSE))</f>
        <v/>
      </c>
      <c r="F63" s="132" t="str">
        <f>IF('[1]Specification of wages &amp; taxes'!B68="","",ROUND('[1]Specification of wages &amp; taxes'!AA68,0))</f>
        <v/>
      </c>
      <c r="G63" s="133" t="str">
        <f>IF('[1]Specification of wages &amp; taxes'!B68="","",ROUND('[1]Specification of wages &amp; taxes'!U68,0))</f>
        <v/>
      </c>
      <c r="H63" s="134" t="str">
        <f>IF('[1]Specification of wages &amp; taxes'!B68="","",CONCATENATE(B63,";",C63,";",D63,";",E63,";",F63,";",G63))</f>
        <v/>
      </c>
    </row>
    <row r="64" spans="1:8" ht="12.75" customHeight="1">
      <c r="A64" s="124"/>
      <c r="B64" s="131" t="str">
        <f>IF('[1]Specification of wages &amp; taxes'!B69="","",'[1]Specification of wages &amp; taxes'!$C$3)</f>
        <v/>
      </c>
      <c r="C64" s="132" t="str">
        <f>IF('[1]Specification of wages &amp; taxes'!B69="","",CONCATENATE("01","-",VLOOKUP('[1]Specification of wages &amp; taxes'!$E$2,'[1]Specification of wages &amp; taxes'!$A$208:$L$219,12,FALSE),"-",[1]Kurs!$A$1,))</f>
        <v/>
      </c>
      <c r="D64" s="132" t="str">
        <f>IF('[1]Specification of wages &amp; taxes'!B69="","",CONCATENATE(VLOOKUP('[1]Specification of wages &amp; taxes'!E69,'[1]Specification of wages &amp; taxes'!$B$208:$L$238,11,FALSE),VLOOKUP('[1]Specification of wages &amp; taxes'!F69,'[1]Specification of wages &amp; taxes'!$B$208:$L$238,11,FALSE),RIGHT('[1]Specification of wages &amp; taxes'!G69,2),IF('[1]Specification of wages &amp; taxes'!H69&gt;0,IF('[1]Specification of wages &amp; taxes'!H69&gt;999,'[1]Specification of wages &amp; taxes'!H69,CONCATENATE("0",'[1]Specification of wages &amp; taxes'!H69)),"0000")))</f>
        <v/>
      </c>
      <c r="E64" s="132" t="str">
        <f>IF('[1]Specification of wages &amp; taxes'!B69="","",VLOOKUP('[1]Specification of wages &amp; taxes'!L69,'[1]Specification of wages &amp; taxes'!$G$215:$I$220,3,FALSE))</f>
        <v/>
      </c>
      <c r="F64" s="132" t="str">
        <f>IF('[1]Specification of wages &amp; taxes'!B69="","",ROUND('[1]Specification of wages &amp; taxes'!AA69,0))</f>
        <v/>
      </c>
      <c r="G64" s="133" t="str">
        <f>IF('[1]Specification of wages &amp; taxes'!B69="","",ROUND('[1]Specification of wages &amp; taxes'!U69,0))</f>
        <v/>
      </c>
      <c r="H64" s="134" t="str">
        <f>IF('[1]Specification of wages &amp; taxes'!B69="","",CONCATENATE(B64,";",C64,";",D64,";",E64,";",F64,";",G64))</f>
        <v/>
      </c>
    </row>
    <row r="65" spans="1:8" ht="12.75" customHeight="1">
      <c r="A65" s="124"/>
      <c r="B65" s="131" t="str">
        <f>IF('[1]Specification of wages &amp; taxes'!B70="","",'[1]Specification of wages &amp; taxes'!$C$3)</f>
        <v/>
      </c>
      <c r="C65" s="132" t="str">
        <f>IF('[1]Specification of wages &amp; taxes'!B70="","",CONCATENATE("01","-",VLOOKUP('[1]Specification of wages &amp; taxes'!$E$2,'[1]Specification of wages &amp; taxes'!$A$208:$L$219,12,FALSE),"-",[1]Kurs!$A$1,))</f>
        <v/>
      </c>
      <c r="D65" s="132" t="str">
        <f>IF('[1]Specification of wages &amp; taxes'!B70="","",CONCATENATE(VLOOKUP('[1]Specification of wages &amp; taxes'!E70,'[1]Specification of wages &amp; taxes'!$B$208:$L$238,11,FALSE),VLOOKUP('[1]Specification of wages &amp; taxes'!F70,'[1]Specification of wages &amp; taxes'!$B$208:$L$238,11,FALSE),RIGHT('[1]Specification of wages &amp; taxes'!G70,2),IF('[1]Specification of wages &amp; taxes'!H70&gt;0,IF('[1]Specification of wages &amp; taxes'!H70&gt;999,'[1]Specification of wages &amp; taxes'!H70,CONCATENATE("0",'[1]Specification of wages &amp; taxes'!H70)),"0000")))</f>
        <v/>
      </c>
      <c r="E65" s="132" t="str">
        <f>IF('[1]Specification of wages &amp; taxes'!B70="","",VLOOKUP('[1]Specification of wages &amp; taxes'!L70,'[1]Specification of wages &amp; taxes'!$G$215:$I$220,3,FALSE))</f>
        <v/>
      </c>
      <c r="F65" s="132" t="str">
        <f>IF('[1]Specification of wages &amp; taxes'!B70="","",ROUND('[1]Specification of wages &amp; taxes'!AA70,0))</f>
        <v/>
      </c>
      <c r="G65" s="133" t="str">
        <f>IF('[1]Specification of wages &amp; taxes'!B70="","",ROUND('[1]Specification of wages &amp; taxes'!U70,0))</f>
        <v/>
      </c>
      <c r="H65" s="134" t="str">
        <f>IF('[1]Specification of wages &amp; taxes'!B70="","",CONCATENATE(B65,";",C65,";",D65,";",E65,";",F65,";",G65))</f>
        <v/>
      </c>
    </row>
    <row r="66" spans="1:8" ht="12.75" customHeight="1">
      <c r="A66" s="124"/>
      <c r="B66" s="131" t="str">
        <f>IF('[1]Specification of wages &amp; taxes'!B71="","",'[1]Specification of wages &amp; taxes'!$C$3)</f>
        <v/>
      </c>
      <c r="C66" s="132" t="str">
        <f>IF('[1]Specification of wages &amp; taxes'!B71="","",CONCATENATE("01","-",VLOOKUP('[1]Specification of wages &amp; taxes'!$E$2,'[1]Specification of wages &amp; taxes'!$A$208:$L$219,12,FALSE),"-",[1]Kurs!$A$1,))</f>
        <v/>
      </c>
      <c r="D66" s="132" t="str">
        <f>IF('[1]Specification of wages &amp; taxes'!B71="","",CONCATENATE(VLOOKUP('[1]Specification of wages &amp; taxes'!E71,'[1]Specification of wages &amp; taxes'!$B$208:$L$238,11,FALSE),VLOOKUP('[1]Specification of wages &amp; taxes'!F71,'[1]Specification of wages &amp; taxes'!$B$208:$L$238,11,FALSE),RIGHT('[1]Specification of wages &amp; taxes'!G71,2),IF('[1]Specification of wages &amp; taxes'!H71&gt;0,IF('[1]Specification of wages &amp; taxes'!H71&gt;999,'[1]Specification of wages &amp; taxes'!H71,CONCATENATE("0",'[1]Specification of wages &amp; taxes'!H71)),"0000")))</f>
        <v/>
      </c>
      <c r="E66" s="132" t="str">
        <f>IF('[1]Specification of wages &amp; taxes'!B71="","",VLOOKUP('[1]Specification of wages &amp; taxes'!L71,'[1]Specification of wages &amp; taxes'!$G$215:$I$220,3,FALSE))</f>
        <v/>
      </c>
      <c r="F66" s="132" t="str">
        <f>IF('[1]Specification of wages &amp; taxes'!B71="","",ROUND('[1]Specification of wages &amp; taxes'!AA71,0))</f>
        <v/>
      </c>
      <c r="G66" s="133" t="str">
        <f>IF('[1]Specification of wages &amp; taxes'!B71="","",ROUND('[1]Specification of wages &amp; taxes'!U71,0))</f>
        <v/>
      </c>
      <c r="H66" s="134" t="str">
        <f>IF('[1]Specification of wages &amp; taxes'!B71="","",CONCATENATE(B66,";",C66,";",D66,";",E66,";",F66,";",G66))</f>
        <v/>
      </c>
    </row>
    <row r="67" spans="1:8" ht="12.75" customHeight="1">
      <c r="A67" s="124"/>
      <c r="B67" s="131" t="str">
        <f>IF('[1]Specification of wages &amp; taxes'!B72="","",'[1]Specification of wages &amp; taxes'!$C$3)</f>
        <v/>
      </c>
      <c r="C67" s="132" t="str">
        <f>IF('[1]Specification of wages &amp; taxes'!B72="","",CONCATENATE("01","-",VLOOKUP('[1]Specification of wages &amp; taxes'!$E$2,'[1]Specification of wages &amp; taxes'!$A$208:$L$219,12,FALSE),"-",[1]Kurs!$A$1,))</f>
        <v/>
      </c>
      <c r="D67" s="132" t="str">
        <f>IF('[1]Specification of wages &amp; taxes'!B72="","",CONCATENATE(VLOOKUP('[1]Specification of wages &amp; taxes'!E72,'[1]Specification of wages &amp; taxes'!$B$208:$L$238,11,FALSE),VLOOKUP('[1]Specification of wages &amp; taxes'!F72,'[1]Specification of wages &amp; taxes'!$B$208:$L$238,11,FALSE),RIGHT('[1]Specification of wages &amp; taxes'!G72,2),IF('[1]Specification of wages &amp; taxes'!H72&gt;0,IF('[1]Specification of wages &amp; taxes'!H72&gt;999,'[1]Specification of wages &amp; taxes'!H72,CONCATENATE("0",'[1]Specification of wages &amp; taxes'!H72)),"0000")))</f>
        <v/>
      </c>
      <c r="E67" s="132" t="str">
        <f>IF('[1]Specification of wages &amp; taxes'!B72="","",VLOOKUP('[1]Specification of wages &amp; taxes'!L72,'[1]Specification of wages &amp; taxes'!$G$215:$I$220,3,FALSE))</f>
        <v/>
      </c>
      <c r="F67" s="132" t="str">
        <f>IF('[1]Specification of wages &amp; taxes'!B72="","",ROUND('[1]Specification of wages &amp; taxes'!AA72,0))</f>
        <v/>
      </c>
      <c r="G67" s="133" t="str">
        <f>IF('[1]Specification of wages &amp; taxes'!B72="","",ROUND('[1]Specification of wages &amp; taxes'!U72,0))</f>
        <v/>
      </c>
      <c r="H67" s="134" t="str">
        <f>IF('[1]Specification of wages &amp; taxes'!B72="","",CONCATENATE(B67,";",C67,";",D67,";",E67,";",F67,";",G67))</f>
        <v/>
      </c>
    </row>
    <row r="68" spans="1:8" ht="12.75" customHeight="1">
      <c r="A68" s="124"/>
      <c r="B68" s="131" t="str">
        <f>IF('[1]Specification of wages &amp; taxes'!B73="","",'[1]Specification of wages &amp; taxes'!$C$3)</f>
        <v/>
      </c>
      <c r="C68" s="132" t="str">
        <f>IF('[1]Specification of wages &amp; taxes'!B73="","",CONCATENATE("01","-",VLOOKUP('[1]Specification of wages &amp; taxes'!$E$2,'[1]Specification of wages &amp; taxes'!$A$208:$L$219,12,FALSE),"-",[1]Kurs!$A$1,))</f>
        <v/>
      </c>
      <c r="D68" s="132" t="str">
        <f>IF('[1]Specification of wages &amp; taxes'!B73="","",CONCATENATE(VLOOKUP('[1]Specification of wages &amp; taxes'!E73,'[1]Specification of wages &amp; taxes'!$B$208:$L$238,11,FALSE),VLOOKUP('[1]Specification of wages &amp; taxes'!F73,'[1]Specification of wages &amp; taxes'!$B$208:$L$238,11,FALSE),RIGHT('[1]Specification of wages &amp; taxes'!G73,2),IF('[1]Specification of wages &amp; taxes'!H73&gt;0,IF('[1]Specification of wages &amp; taxes'!H73&gt;999,'[1]Specification of wages &amp; taxes'!H73,CONCATENATE("0",'[1]Specification of wages &amp; taxes'!H73)),"0000")))</f>
        <v/>
      </c>
      <c r="E68" s="132" t="str">
        <f>IF('[1]Specification of wages &amp; taxes'!B73="","",VLOOKUP('[1]Specification of wages &amp; taxes'!L73,'[1]Specification of wages &amp; taxes'!$G$215:$I$220,3,FALSE))</f>
        <v/>
      </c>
      <c r="F68" s="132" t="str">
        <f>IF('[1]Specification of wages &amp; taxes'!B73="","",ROUND('[1]Specification of wages &amp; taxes'!AA73,0))</f>
        <v/>
      </c>
      <c r="G68" s="133" t="str">
        <f>IF('[1]Specification of wages &amp; taxes'!B73="","",ROUND('[1]Specification of wages &amp; taxes'!U73,0))</f>
        <v/>
      </c>
      <c r="H68" s="134" t="str">
        <f>IF('[1]Specification of wages &amp; taxes'!B73="","",CONCATENATE(B68,";",C68,";",D68,";",E68,";",F68,";",G68))</f>
        <v/>
      </c>
    </row>
    <row r="69" spans="1:8" ht="12.75" customHeight="1">
      <c r="A69" s="124"/>
      <c r="B69" s="131" t="str">
        <f>IF('[1]Specification of wages &amp; taxes'!B74="","",'[1]Specification of wages &amp; taxes'!$C$3)</f>
        <v/>
      </c>
      <c r="C69" s="132" t="str">
        <f>IF('[1]Specification of wages &amp; taxes'!B74="","",CONCATENATE("01","-",VLOOKUP('[1]Specification of wages &amp; taxes'!$E$2,'[1]Specification of wages &amp; taxes'!$A$208:$L$219,12,FALSE),"-",[1]Kurs!$A$1,))</f>
        <v/>
      </c>
      <c r="D69" s="132" t="str">
        <f>IF('[1]Specification of wages &amp; taxes'!B74="","",CONCATENATE(VLOOKUP('[1]Specification of wages &amp; taxes'!E74,'[1]Specification of wages &amp; taxes'!$B$208:$L$238,11,FALSE),VLOOKUP('[1]Specification of wages &amp; taxes'!F74,'[1]Specification of wages &amp; taxes'!$B$208:$L$238,11,FALSE),RIGHT('[1]Specification of wages &amp; taxes'!G74,2),IF('[1]Specification of wages &amp; taxes'!H74&gt;0,IF('[1]Specification of wages &amp; taxes'!H74&gt;999,'[1]Specification of wages &amp; taxes'!H74,CONCATENATE("0",'[1]Specification of wages &amp; taxes'!H74)),"0000")))</f>
        <v/>
      </c>
      <c r="E69" s="132" t="str">
        <f>IF('[1]Specification of wages &amp; taxes'!B74="","",VLOOKUP('[1]Specification of wages &amp; taxes'!L74,'[1]Specification of wages &amp; taxes'!$G$215:$I$220,3,FALSE))</f>
        <v/>
      </c>
      <c r="F69" s="132" t="str">
        <f>IF('[1]Specification of wages &amp; taxes'!B74="","",ROUND('[1]Specification of wages &amp; taxes'!AA74,0))</f>
        <v/>
      </c>
      <c r="G69" s="133" t="str">
        <f>IF('[1]Specification of wages &amp; taxes'!B74="","",ROUND('[1]Specification of wages &amp; taxes'!U74,0))</f>
        <v/>
      </c>
      <c r="H69" s="134" t="str">
        <f>IF('[1]Specification of wages &amp; taxes'!B74="","",CONCATENATE(B69,";",C69,";",D69,";",E69,";",F69,";",G69))</f>
        <v/>
      </c>
    </row>
    <row r="70" spans="1:8" ht="12.75" customHeight="1">
      <c r="A70" s="124"/>
      <c r="B70" s="131" t="str">
        <f>IF('[1]Specification of wages &amp; taxes'!B75="","",'[1]Specification of wages &amp; taxes'!$C$3)</f>
        <v/>
      </c>
      <c r="C70" s="132" t="str">
        <f>IF('[1]Specification of wages &amp; taxes'!B75="","",CONCATENATE("01","-",VLOOKUP('[1]Specification of wages &amp; taxes'!$E$2,'[1]Specification of wages &amp; taxes'!$A$208:$L$219,12,FALSE),"-",[1]Kurs!$A$1,))</f>
        <v/>
      </c>
      <c r="D70" s="132" t="str">
        <f>IF('[1]Specification of wages &amp; taxes'!B75="","",CONCATENATE(VLOOKUP('[1]Specification of wages &amp; taxes'!E75,'[1]Specification of wages &amp; taxes'!$B$208:$L$238,11,FALSE),VLOOKUP('[1]Specification of wages &amp; taxes'!F75,'[1]Specification of wages &amp; taxes'!$B$208:$L$238,11,FALSE),RIGHT('[1]Specification of wages &amp; taxes'!G75,2),IF('[1]Specification of wages &amp; taxes'!H75&gt;0,IF('[1]Specification of wages &amp; taxes'!H75&gt;999,'[1]Specification of wages &amp; taxes'!H75,CONCATENATE("0",'[1]Specification of wages &amp; taxes'!H75)),"0000")))</f>
        <v/>
      </c>
      <c r="E70" s="132" t="str">
        <f>IF('[1]Specification of wages &amp; taxes'!B75="","",VLOOKUP('[1]Specification of wages &amp; taxes'!L75,'[1]Specification of wages &amp; taxes'!$G$215:$I$220,3,FALSE))</f>
        <v/>
      </c>
      <c r="F70" s="132" t="str">
        <f>IF('[1]Specification of wages &amp; taxes'!B75="","",ROUND('[1]Specification of wages &amp; taxes'!AA75,0))</f>
        <v/>
      </c>
      <c r="G70" s="133" t="str">
        <f>IF('[1]Specification of wages &amp; taxes'!B75="","",ROUND('[1]Specification of wages &amp; taxes'!U75,0))</f>
        <v/>
      </c>
      <c r="H70" s="134" t="str">
        <f>IF('[1]Specification of wages &amp; taxes'!B75="","",CONCATENATE(B70,";",C70,";",D70,";",E70,";",F70,";",G70))</f>
        <v/>
      </c>
    </row>
    <row r="71" spans="1:8" ht="12.75" customHeight="1">
      <c r="A71" s="124"/>
      <c r="B71" s="131" t="str">
        <f>IF('[1]Specification of wages &amp; taxes'!B76="","",'[1]Specification of wages &amp; taxes'!$C$3)</f>
        <v/>
      </c>
      <c r="C71" s="132" t="str">
        <f>IF('[1]Specification of wages &amp; taxes'!B76="","",CONCATENATE("01","-",VLOOKUP('[1]Specification of wages &amp; taxes'!$E$2,'[1]Specification of wages &amp; taxes'!$A$208:$L$219,12,FALSE),"-",[1]Kurs!$A$1,))</f>
        <v/>
      </c>
      <c r="D71" s="132" t="str">
        <f>IF('[1]Specification of wages &amp; taxes'!B76="","",CONCATENATE(VLOOKUP('[1]Specification of wages &amp; taxes'!E76,'[1]Specification of wages &amp; taxes'!$B$208:$L$238,11,FALSE),VLOOKUP('[1]Specification of wages &amp; taxes'!F76,'[1]Specification of wages &amp; taxes'!$B$208:$L$238,11,FALSE),RIGHT('[1]Specification of wages &amp; taxes'!G76,2),IF('[1]Specification of wages &amp; taxes'!H76&gt;0,IF('[1]Specification of wages &amp; taxes'!H76&gt;999,'[1]Specification of wages &amp; taxes'!H76,CONCATENATE("0",'[1]Specification of wages &amp; taxes'!H76)),"0000")))</f>
        <v/>
      </c>
      <c r="E71" s="132" t="str">
        <f>IF('[1]Specification of wages &amp; taxes'!B76="","",VLOOKUP('[1]Specification of wages &amp; taxes'!L76,'[1]Specification of wages &amp; taxes'!$G$215:$I$220,3,FALSE))</f>
        <v/>
      </c>
      <c r="F71" s="132" t="str">
        <f>IF('[1]Specification of wages &amp; taxes'!B76="","",ROUND('[1]Specification of wages &amp; taxes'!AA76,0))</f>
        <v/>
      </c>
      <c r="G71" s="133" t="str">
        <f>IF('[1]Specification of wages &amp; taxes'!B76="","",ROUND('[1]Specification of wages &amp; taxes'!U76,0))</f>
        <v/>
      </c>
      <c r="H71" s="134" t="str">
        <f>IF('[1]Specification of wages &amp; taxes'!B76="","",CONCATENATE(B71,";",C71,";",D71,";",E71,";",F71,";",G71))</f>
        <v/>
      </c>
    </row>
    <row r="72" spans="1:8" ht="12.75" customHeight="1">
      <c r="A72" s="124"/>
      <c r="B72" s="131" t="str">
        <f>IF('[1]Specification of wages &amp; taxes'!B77="","",'[1]Specification of wages &amp; taxes'!$C$3)</f>
        <v/>
      </c>
      <c r="C72" s="132" t="str">
        <f>IF('[1]Specification of wages &amp; taxes'!B77="","",CONCATENATE("01","-",VLOOKUP('[1]Specification of wages &amp; taxes'!$E$2,'[1]Specification of wages &amp; taxes'!$A$208:$L$219,12,FALSE),"-",[1]Kurs!$A$1,))</f>
        <v/>
      </c>
      <c r="D72" s="132" t="str">
        <f>IF('[1]Specification of wages &amp; taxes'!B77="","",CONCATENATE(VLOOKUP('[1]Specification of wages &amp; taxes'!E77,'[1]Specification of wages &amp; taxes'!$B$208:$L$238,11,FALSE),VLOOKUP('[1]Specification of wages &amp; taxes'!F77,'[1]Specification of wages &amp; taxes'!$B$208:$L$238,11,FALSE),RIGHT('[1]Specification of wages &amp; taxes'!G77,2),IF('[1]Specification of wages &amp; taxes'!H77&gt;0,IF('[1]Specification of wages &amp; taxes'!H77&gt;999,'[1]Specification of wages &amp; taxes'!H77,CONCATENATE("0",'[1]Specification of wages &amp; taxes'!H77)),"0000")))</f>
        <v/>
      </c>
      <c r="E72" s="132" t="str">
        <f>IF('[1]Specification of wages &amp; taxes'!B77="","",VLOOKUP('[1]Specification of wages &amp; taxes'!L77,'[1]Specification of wages &amp; taxes'!$G$215:$I$220,3,FALSE))</f>
        <v/>
      </c>
      <c r="F72" s="132" t="str">
        <f>IF('[1]Specification of wages &amp; taxes'!B77="","",ROUND('[1]Specification of wages &amp; taxes'!AA77,0))</f>
        <v/>
      </c>
      <c r="G72" s="133" t="str">
        <f>IF('[1]Specification of wages &amp; taxes'!B77="","",ROUND('[1]Specification of wages &amp; taxes'!U77,0))</f>
        <v/>
      </c>
      <c r="H72" s="134" t="str">
        <f>IF('[1]Specification of wages &amp; taxes'!B77="","",CONCATENATE(B72,";",C72,";",D72,";",E72,";",F72,";",G72))</f>
        <v/>
      </c>
    </row>
    <row r="73" spans="1:8" ht="12.75" customHeight="1">
      <c r="A73" s="124"/>
      <c r="B73" s="131" t="str">
        <f>IF('[1]Specification of wages &amp; taxes'!B78="","",'[1]Specification of wages &amp; taxes'!$C$3)</f>
        <v/>
      </c>
      <c r="C73" s="132" t="str">
        <f>IF('[1]Specification of wages &amp; taxes'!B78="","",CONCATENATE("01","-",VLOOKUP('[1]Specification of wages &amp; taxes'!$E$2,'[1]Specification of wages &amp; taxes'!$A$208:$L$219,12,FALSE),"-",[1]Kurs!$A$1,))</f>
        <v/>
      </c>
      <c r="D73" s="132" t="str">
        <f>IF('[1]Specification of wages &amp; taxes'!B78="","",CONCATENATE(VLOOKUP('[1]Specification of wages &amp; taxes'!E78,'[1]Specification of wages &amp; taxes'!$B$208:$L$238,11,FALSE),VLOOKUP('[1]Specification of wages &amp; taxes'!F78,'[1]Specification of wages &amp; taxes'!$B$208:$L$238,11,FALSE),RIGHT('[1]Specification of wages &amp; taxes'!G78,2),IF('[1]Specification of wages &amp; taxes'!H78&gt;0,IF('[1]Specification of wages &amp; taxes'!H78&gt;999,'[1]Specification of wages &amp; taxes'!H78,CONCATENATE("0",'[1]Specification of wages &amp; taxes'!H78)),"0000")))</f>
        <v/>
      </c>
      <c r="E73" s="132" t="str">
        <f>IF('[1]Specification of wages &amp; taxes'!B78="","",VLOOKUP('[1]Specification of wages &amp; taxes'!L78,'[1]Specification of wages &amp; taxes'!$G$215:$I$220,3,FALSE))</f>
        <v/>
      </c>
      <c r="F73" s="132" t="str">
        <f>IF('[1]Specification of wages &amp; taxes'!B78="","",ROUND('[1]Specification of wages &amp; taxes'!AA78,0))</f>
        <v/>
      </c>
      <c r="G73" s="133" t="str">
        <f>IF('[1]Specification of wages &amp; taxes'!B78="","",ROUND('[1]Specification of wages &amp; taxes'!U78,0))</f>
        <v/>
      </c>
      <c r="H73" s="134" t="str">
        <f>IF('[1]Specification of wages &amp; taxes'!B78="","",CONCATENATE(B73,";",C73,";",D73,";",E73,";",F73,";",G73))</f>
        <v/>
      </c>
    </row>
    <row r="74" spans="1:8" ht="12.75" customHeight="1">
      <c r="A74" s="124"/>
      <c r="B74" s="131" t="str">
        <f>IF('[1]Specification of wages &amp; taxes'!B79="","",'[1]Specification of wages &amp; taxes'!$C$3)</f>
        <v/>
      </c>
      <c r="C74" s="132" t="str">
        <f>IF('[1]Specification of wages &amp; taxes'!B79="","",CONCATENATE("01","-",VLOOKUP('[1]Specification of wages &amp; taxes'!$E$2,'[1]Specification of wages &amp; taxes'!$A$208:$L$219,12,FALSE),"-",[1]Kurs!$A$1,))</f>
        <v/>
      </c>
      <c r="D74" s="132" t="str">
        <f>IF('[1]Specification of wages &amp; taxes'!B79="","",CONCATENATE(VLOOKUP('[1]Specification of wages &amp; taxes'!E79,'[1]Specification of wages &amp; taxes'!$B$208:$L$238,11,FALSE),VLOOKUP('[1]Specification of wages &amp; taxes'!F79,'[1]Specification of wages &amp; taxes'!$B$208:$L$238,11,FALSE),RIGHT('[1]Specification of wages &amp; taxes'!G79,2),IF('[1]Specification of wages &amp; taxes'!H79&gt;0,IF('[1]Specification of wages &amp; taxes'!H79&gt;999,'[1]Specification of wages &amp; taxes'!H79,CONCATENATE("0",'[1]Specification of wages &amp; taxes'!H79)),"0000")))</f>
        <v/>
      </c>
      <c r="E74" s="132" t="str">
        <f>IF('[1]Specification of wages &amp; taxes'!B79="","",VLOOKUP('[1]Specification of wages &amp; taxes'!L79,'[1]Specification of wages &amp; taxes'!$G$215:$I$220,3,FALSE))</f>
        <v/>
      </c>
      <c r="F74" s="132" t="str">
        <f>IF('[1]Specification of wages &amp; taxes'!B79="","",ROUND('[1]Specification of wages &amp; taxes'!AA79,0))</f>
        <v/>
      </c>
      <c r="G74" s="133" t="str">
        <f>IF('[1]Specification of wages &amp; taxes'!B79="","",ROUND('[1]Specification of wages &amp; taxes'!U79,0))</f>
        <v/>
      </c>
      <c r="H74" s="134" t="str">
        <f>IF('[1]Specification of wages &amp; taxes'!B79="","",CONCATENATE(B74,";",C74,";",D74,";",E74,";",F74,";",G74))</f>
        <v/>
      </c>
    </row>
    <row r="75" spans="1:8" ht="12.75" customHeight="1">
      <c r="A75" s="124"/>
      <c r="B75" s="131" t="str">
        <f>IF('[1]Specification of wages &amp; taxes'!B80="","",'[1]Specification of wages &amp; taxes'!$C$3)</f>
        <v/>
      </c>
      <c r="C75" s="132" t="str">
        <f>IF('[1]Specification of wages &amp; taxes'!B80="","",CONCATENATE("01","-",VLOOKUP('[1]Specification of wages &amp; taxes'!$E$2,'[1]Specification of wages &amp; taxes'!$A$208:$L$219,12,FALSE),"-",[1]Kurs!$A$1,))</f>
        <v/>
      </c>
      <c r="D75" s="132" t="str">
        <f>IF('[1]Specification of wages &amp; taxes'!B80="","",CONCATENATE(VLOOKUP('[1]Specification of wages &amp; taxes'!E80,'[1]Specification of wages &amp; taxes'!$B$208:$L$238,11,FALSE),VLOOKUP('[1]Specification of wages &amp; taxes'!F80,'[1]Specification of wages &amp; taxes'!$B$208:$L$238,11,FALSE),RIGHT('[1]Specification of wages &amp; taxes'!G80,2),IF('[1]Specification of wages &amp; taxes'!H80&gt;0,IF('[1]Specification of wages &amp; taxes'!H80&gt;999,'[1]Specification of wages &amp; taxes'!H80,CONCATENATE("0",'[1]Specification of wages &amp; taxes'!H80)),"0000")))</f>
        <v/>
      </c>
      <c r="E75" s="132" t="str">
        <f>IF('[1]Specification of wages &amp; taxes'!B80="","",VLOOKUP('[1]Specification of wages &amp; taxes'!L80,'[1]Specification of wages &amp; taxes'!$G$215:$I$220,3,FALSE))</f>
        <v/>
      </c>
      <c r="F75" s="132" t="str">
        <f>IF('[1]Specification of wages &amp; taxes'!B80="","",ROUND('[1]Specification of wages &amp; taxes'!AA80,0))</f>
        <v/>
      </c>
      <c r="G75" s="133" t="str">
        <f>IF('[1]Specification of wages &amp; taxes'!B80="","",ROUND('[1]Specification of wages &amp; taxes'!U80,0))</f>
        <v/>
      </c>
      <c r="H75" s="134" t="str">
        <f>IF('[1]Specification of wages &amp; taxes'!B80="","",CONCATENATE(B75,";",C75,";",D75,";",E75,";",F75,";",G75))</f>
        <v/>
      </c>
    </row>
    <row r="76" spans="1:8" ht="12.75" customHeight="1">
      <c r="A76" s="124"/>
      <c r="B76" s="131" t="str">
        <f>IF('[1]Specification of wages &amp; taxes'!B81="","",'[1]Specification of wages &amp; taxes'!$C$3)</f>
        <v/>
      </c>
      <c r="C76" s="132" t="str">
        <f>IF('[1]Specification of wages &amp; taxes'!B81="","",CONCATENATE("01","-",VLOOKUP('[1]Specification of wages &amp; taxes'!$E$2,'[1]Specification of wages &amp; taxes'!$A$208:$L$219,12,FALSE),"-",[1]Kurs!$A$1,))</f>
        <v/>
      </c>
      <c r="D76" s="132" t="str">
        <f>IF('[1]Specification of wages &amp; taxes'!B81="","",CONCATENATE(VLOOKUP('[1]Specification of wages &amp; taxes'!E81,'[1]Specification of wages &amp; taxes'!$B$208:$L$238,11,FALSE),VLOOKUP('[1]Specification of wages &amp; taxes'!F81,'[1]Specification of wages &amp; taxes'!$B$208:$L$238,11,FALSE),RIGHT('[1]Specification of wages &amp; taxes'!G81,2),IF('[1]Specification of wages &amp; taxes'!H81&gt;0,IF('[1]Specification of wages &amp; taxes'!H81&gt;999,'[1]Specification of wages &amp; taxes'!H81,CONCATENATE("0",'[1]Specification of wages &amp; taxes'!H81)),"0000")))</f>
        <v/>
      </c>
      <c r="E76" s="132" t="str">
        <f>IF('[1]Specification of wages &amp; taxes'!B81="","",VLOOKUP('[1]Specification of wages &amp; taxes'!L81,'[1]Specification of wages &amp; taxes'!$G$215:$I$220,3,FALSE))</f>
        <v/>
      </c>
      <c r="F76" s="132" t="str">
        <f>IF('[1]Specification of wages &amp; taxes'!B81="","",ROUND('[1]Specification of wages &amp; taxes'!AA81,0))</f>
        <v/>
      </c>
      <c r="G76" s="133" t="str">
        <f>IF('[1]Specification of wages &amp; taxes'!B81="","",ROUND('[1]Specification of wages &amp; taxes'!U81,0))</f>
        <v/>
      </c>
      <c r="H76" s="134" t="str">
        <f>IF('[1]Specification of wages &amp; taxes'!B81="","",CONCATENATE(B76,";",C76,";",D76,";",E76,";",F76,";",G76))</f>
        <v/>
      </c>
    </row>
    <row r="77" spans="1:8" ht="12.75" customHeight="1">
      <c r="A77" s="124"/>
      <c r="B77" s="131" t="str">
        <f>IF('[1]Specification of wages &amp; taxes'!B82="","",'[1]Specification of wages &amp; taxes'!$C$3)</f>
        <v/>
      </c>
      <c r="C77" s="132" t="str">
        <f>IF('[1]Specification of wages &amp; taxes'!B82="","",CONCATENATE("01","-",VLOOKUP('[1]Specification of wages &amp; taxes'!$E$2,'[1]Specification of wages &amp; taxes'!$A$208:$L$219,12,FALSE),"-",[1]Kurs!$A$1,))</f>
        <v/>
      </c>
      <c r="D77" s="132" t="str">
        <f>IF('[1]Specification of wages &amp; taxes'!B82="","",CONCATENATE(VLOOKUP('[1]Specification of wages &amp; taxes'!E82,'[1]Specification of wages &amp; taxes'!$B$208:$L$238,11,FALSE),VLOOKUP('[1]Specification of wages &amp; taxes'!F82,'[1]Specification of wages &amp; taxes'!$B$208:$L$238,11,FALSE),RIGHT('[1]Specification of wages &amp; taxes'!G82,2),IF('[1]Specification of wages &amp; taxes'!H82&gt;0,IF('[1]Specification of wages &amp; taxes'!H82&gt;999,'[1]Specification of wages &amp; taxes'!H82,CONCATENATE("0",'[1]Specification of wages &amp; taxes'!H82)),"0000")))</f>
        <v/>
      </c>
      <c r="E77" s="132" t="str">
        <f>IF('[1]Specification of wages &amp; taxes'!B82="","",VLOOKUP('[1]Specification of wages &amp; taxes'!L82,'[1]Specification of wages &amp; taxes'!$G$215:$I$220,3,FALSE))</f>
        <v/>
      </c>
      <c r="F77" s="132" t="str">
        <f>IF('[1]Specification of wages &amp; taxes'!B82="","",ROUND('[1]Specification of wages &amp; taxes'!AA82,0))</f>
        <v/>
      </c>
      <c r="G77" s="133" t="str">
        <f>IF('[1]Specification of wages &amp; taxes'!B82="","",ROUND('[1]Specification of wages &amp; taxes'!U82,0))</f>
        <v/>
      </c>
      <c r="H77" s="134" t="str">
        <f>IF('[1]Specification of wages &amp; taxes'!B82="","",CONCATENATE(B77,";",C77,";",D77,";",E77,";",F77,";",G77))</f>
        <v/>
      </c>
    </row>
    <row r="78" spans="1:8" ht="12.75" customHeight="1">
      <c r="A78" s="124"/>
      <c r="B78" s="131" t="str">
        <f>IF('[1]Specification of wages &amp; taxes'!B83="","",'[1]Specification of wages &amp; taxes'!$C$3)</f>
        <v/>
      </c>
      <c r="C78" s="132" t="str">
        <f>IF('[1]Specification of wages &amp; taxes'!B83="","",CONCATENATE("01","-",VLOOKUP('[1]Specification of wages &amp; taxes'!$E$2,'[1]Specification of wages &amp; taxes'!$A$208:$L$219,12,FALSE),"-",[1]Kurs!$A$1,))</f>
        <v/>
      </c>
      <c r="D78" s="132" t="str">
        <f>IF('[1]Specification of wages &amp; taxes'!B83="","",CONCATENATE(VLOOKUP('[1]Specification of wages &amp; taxes'!E83,'[1]Specification of wages &amp; taxes'!$B$208:$L$238,11,FALSE),VLOOKUP('[1]Specification of wages &amp; taxes'!F83,'[1]Specification of wages &amp; taxes'!$B$208:$L$238,11,FALSE),RIGHT('[1]Specification of wages &amp; taxes'!G83,2),IF('[1]Specification of wages &amp; taxes'!H83&gt;0,IF('[1]Specification of wages &amp; taxes'!H83&gt;999,'[1]Specification of wages &amp; taxes'!H83,CONCATENATE("0",'[1]Specification of wages &amp; taxes'!H83)),"0000")))</f>
        <v/>
      </c>
      <c r="E78" s="132" t="str">
        <f>IF('[1]Specification of wages &amp; taxes'!B83="","",VLOOKUP('[1]Specification of wages &amp; taxes'!L83,'[1]Specification of wages &amp; taxes'!$G$215:$I$220,3,FALSE))</f>
        <v/>
      </c>
      <c r="F78" s="132" t="str">
        <f>IF('[1]Specification of wages &amp; taxes'!B83="","",ROUND('[1]Specification of wages &amp; taxes'!AA83,0))</f>
        <v/>
      </c>
      <c r="G78" s="133" t="str">
        <f>IF('[1]Specification of wages &amp; taxes'!B83="","",ROUND('[1]Specification of wages &amp; taxes'!U83,0))</f>
        <v/>
      </c>
      <c r="H78" s="134" t="str">
        <f>IF('[1]Specification of wages &amp; taxes'!B83="","",CONCATENATE(B78,";",C78,";",D78,";",E78,";",F78,";",G78))</f>
        <v/>
      </c>
    </row>
    <row r="79" spans="1:8" ht="12.75" customHeight="1">
      <c r="A79" s="124"/>
      <c r="B79" s="131" t="str">
        <f>IF('[1]Specification of wages &amp; taxes'!B84="","",'[1]Specification of wages &amp; taxes'!$C$3)</f>
        <v/>
      </c>
      <c r="C79" s="132" t="str">
        <f>IF('[1]Specification of wages &amp; taxes'!B84="","",CONCATENATE("01","-",VLOOKUP('[1]Specification of wages &amp; taxes'!$E$2,'[1]Specification of wages &amp; taxes'!$A$208:$L$219,12,FALSE),"-",[1]Kurs!$A$1,))</f>
        <v/>
      </c>
      <c r="D79" s="132" t="str">
        <f>IF('[1]Specification of wages &amp; taxes'!B84="","",CONCATENATE(VLOOKUP('[1]Specification of wages &amp; taxes'!E84,'[1]Specification of wages &amp; taxes'!$B$208:$L$238,11,FALSE),VLOOKUP('[1]Specification of wages &amp; taxes'!F84,'[1]Specification of wages &amp; taxes'!$B$208:$L$238,11,FALSE),RIGHT('[1]Specification of wages &amp; taxes'!G84,2),IF('[1]Specification of wages &amp; taxes'!H84&gt;0,IF('[1]Specification of wages &amp; taxes'!H84&gt;999,'[1]Specification of wages &amp; taxes'!H84,CONCATENATE("0",'[1]Specification of wages &amp; taxes'!H84)),"0000")))</f>
        <v/>
      </c>
      <c r="E79" s="132" t="str">
        <f>IF('[1]Specification of wages &amp; taxes'!B84="","",VLOOKUP('[1]Specification of wages &amp; taxes'!L84,'[1]Specification of wages &amp; taxes'!$G$215:$I$220,3,FALSE))</f>
        <v/>
      </c>
      <c r="F79" s="132" t="str">
        <f>IF('[1]Specification of wages &amp; taxes'!B84="","",ROUND('[1]Specification of wages &amp; taxes'!AA84,0))</f>
        <v/>
      </c>
      <c r="G79" s="133" t="str">
        <f>IF('[1]Specification of wages &amp; taxes'!B84="","",ROUND('[1]Specification of wages &amp; taxes'!U84,0))</f>
        <v/>
      </c>
      <c r="H79" s="134" t="str">
        <f>IF('[1]Specification of wages &amp; taxes'!B84="","",CONCATENATE(B79,";",C79,";",D79,";",E79,";",F79,";",G79))</f>
        <v/>
      </c>
    </row>
    <row r="80" spans="1:8" ht="12.75" customHeight="1">
      <c r="A80" s="124"/>
      <c r="B80" s="131" t="str">
        <f>IF('[1]Specification of wages &amp; taxes'!B85="","",'[1]Specification of wages &amp; taxes'!$C$3)</f>
        <v/>
      </c>
      <c r="C80" s="132" t="str">
        <f>IF('[1]Specification of wages &amp; taxes'!B85="","",CONCATENATE("01","-",VLOOKUP('[1]Specification of wages &amp; taxes'!$E$2,'[1]Specification of wages &amp; taxes'!$A$208:$L$219,12,FALSE),"-",[1]Kurs!$A$1,))</f>
        <v/>
      </c>
      <c r="D80" s="132" t="str">
        <f>IF('[1]Specification of wages &amp; taxes'!B85="","",CONCATENATE(VLOOKUP('[1]Specification of wages &amp; taxes'!E85,'[1]Specification of wages &amp; taxes'!$B$208:$L$238,11,FALSE),VLOOKUP('[1]Specification of wages &amp; taxes'!F85,'[1]Specification of wages &amp; taxes'!$B$208:$L$238,11,FALSE),RIGHT('[1]Specification of wages &amp; taxes'!G85,2),IF('[1]Specification of wages &amp; taxes'!H85&gt;0,IF('[1]Specification of wages &amp; taxes'!H85&gt;999,'[1]Specification of wages &amp; taxes'!H85,CONCATENATE("0",'[1]Specification of wages &amp; taxes'!H85)),"0000")))</f>
        <v/>
      </c>
      <c r="E80" s="132" t="str">
        <f>IF('[1]Specification of wages &amp; taxes'!B85="","",VLOOKUP('[1]Specification of wages &amp; taxes'!L85,'[1]Specification of wages &amp; taxes'!$G$215:$I$220,3,FALSE))</f>
        <v/>
      </c>
      <c r="F80" s="132" t="str">
        <f>IF('[1]Specification of wages &amp; taxes'!B85="","",ROUND('[1]Specification of wages &amp; taxes'!AA85,0))</f>
        <v/>
      </c>
      <c r="G80" s="133" t="str">
        <f>IF('[1]Specification of wages &amp; taxes'!B85="","",ROUND('[1]Specification of wages &amp; taxes'!U85,0))</f>
        <v/>
      </c>
      <c r="H80" s="134" t="str">
        <f>IF('[1]Specification of wages &amp; taxes'!B85="","",CONCATENATE(B80,";",C80,";",D80,";",E80,";",F80,";",G80))</f>
        <v/>
      </c>
    </row>
    <row r="81" spans="1:8" ht="12.75" customHeight="1">
      <c r="A81" s="124"/>
      <c r="B81" s="131" t="str">
        <f>IF('[1]Specification of wages &amp; taxes'!B86="","",'[1]Specification of wages &amp; taxes'!$C$3)</f>
        <v/>
      </c>
      <c r="C81" s="132" t="str">
        <f>IF('[1]Specification of wages &amp; taxes'!B86="","",CONCATENATE("01","-",VLOOKUP('[1]Specification of wages &amp; taxes'!$E$2,'[1]Specification of wages &amp; taxes'!$A$208:$L$219,12,FALSE),"-",[1]Kurs!$A$1,))</f>
        <v/>
      </c>
      <c r="D81" s="132" t="str">
        <f>IF('[1]Specification of wages &amp; taxes'!B86="","",CONCATENATE(VLOOKUP('[1]Specification of wages &amp; taxes'!E86,'[1]Specification of wages &amp; taxes'!$B$208:$L$238,11,FALSE),VLOOKUP('[1]Specification of wages &amp; taxes'!F86,'[1]Specification of wages &amp; taxes'!$B$208:$L$238,11,FALSE),RIGHT('[1]Specification of wages &amp; taxes'!G86,2),IF('[1]Specification of wages &amp; taxes'!H86&gt;0,IF('[1]Specification of wages &amp; taxes'!H86&gt;999,'[1]Specification of wages &amp; taxes'!H86,CONCATENATE("0",'[1]Specification of wages &amp; taxes'!H86)),"0000")))</f>
        <v/>
      </c>
      <c r="E81" s="132" t="str">
        <f>IF('[1]Specification of wages &amp; taxes'!B86="","",VLOOKUP('[1]Specification of wages &amp; taxes'!L86,'[1]Specification of wages &amp; taxes'!$G$215:$I$220,3,FALSE))</f>
        <v/>
      </c>
      <c r="F81" s="132" t="str">
        <f>IF('[1]Specification of wages &amp; taxes'!B86="","",ROUND('[1]Specification of wages &amp; taxes'!AA86,0))</f>
        <v/>
      </c>
      <c r="G81" s="133" t="str">
        <f>IF('[1]Specification of wages &amp; taxes'!B86="","",ROUND('[1]Specification of wages &amp; taxes'!U86,0))</f>
        <v/>
      </c>
      <c r="H81" s="134" t="str">
        <f>IF('[1]Specification of wages &amp; taxes'!B86="","",CONCATENATE(B81,";",C81,";",D81,";",E81,";",F81,";",G81))</f>
        <v/>
      </c>
    </row>
    <row r="82" spans="1:8" ht="12.75" customHeight="1">
      <c r="A82" s="124"/>
      <c r="B82" s="131" t="str">
        <f>IF('[1]Specification of wages &amp; taxes'!B87="","",'[1]Specification of wages &amp; taxes'!$C$3)</f>
        <v/>
      </c>
      <c r="C82" s="132" t="str">
        <f>IF('[1]Specification of wages &amp; taxes'!B87="","",CONCATENATE("01","-",VLOOKUP('[1]Specification of wages &amp; taxes'!$E$2,'[1]Specification of wages &amp; taxes'!$A$208:$L$219,12,FALSE),"-",[1]Kurs!$A$1,))</f>
        <v/>
      </c>
      <c r="D82" s="132" t="str">
        <f>IF('[1]Specification of wages &amp; taxes'!B87="","",CONCATENATE(VLOOKUP('[1]Specification of wages &amp; taxes'!E87,'[1]Specification of wages &amp; taxes'!$B$208:$L$238,11,FALSE),VLOOKUP('[1]Specification of wages &amp; taxes'!F87,'[1]Specification of wages &amp; taxes'!$B$208:$L$238,11,FALSE),RIGHT('[1]Specification of wages &amp; taxes'!G87,2),IF('[1]Specification of wages &amp; taxes'!H87&gt;0,IF('[1]Specification of wages &amp; taxes'!H87&gt;999,'[1]Specification of wages &amp; taxes'!H87,CONCATENATE("0",'[1]Specification of wages &amp; taxes'!H87)),"0000")))</f>
        <v/>
      </c>
      <c r="E82" s="132" t="str">
        <f>IF('[1]Specification of wages &amp; taxes'!B87="","",VLOOKUP('[1]Specification of wages &amp; taxes'!L87,'[1]Specification of wages &amp; taxes'!$G$215:$I$220,3,FALSE))</f>
        <v/>
      </c>
      <c r="F82" s="132" t="str">
        <f>IF('[1]Specification of wages &amp; taxes'!B87="","",ROUND('[1]Specification of wages &amp; taxes'!AA87,0))</f>
        <v/>
      </c>
      <c r="G82" s="133" t="str">
        <f>IF('[1]Specification of wages &amp; taxes'!B87="","",ROUND('[1]Specification of wages &amp; taxes'!U87,0))</f>
        <v/>
      </c>
      <c r="H82" s="134" t="str">
        <f>IF('[1]Specification of wages &amp; taxes'!B87="","",CONCATENATE(B82,";",C82,";",D82,";",E82,";",F82,";",G82))</f>
        <v/>
      </c>
    </row>
    <row r="83" spans="1:8" ht="12.75" customHeight="1">
      <c r="A83" s="124"/>
      <c r="B83" s="131" t="str">
        <f>IF('[1]Specification of wages &amp; taxes'!B88="","",'[1]Specification of wages &amp; taxes'!$C$3)</f>
        <v/>
      </c>
      <c r="C83" s="132" t="str">
        <f>IF('[1]Specification of wages &amp; taxes'!B88="","",CONCATENATE("01","-",VLOOKUP('[1]Specification of wages &amp; taxes'!$E$2,'[1]Specification of wages &amp; taxes'!$A$208:$L$219,12,FALSE),"-",[1]Kurs!$A$1,))</f>
        <v/>
      </c>
      <c r="D83" s="132" t="str">
        <f>IF('[1]Specification of wages &amp; taxes'!B88="","",CONCATENATE(VLOOKUP('[1]Specification of wages &amp; taxes'!E88,'[1]Specification of wages &amp; taxes'!$B$208:$L$238,11,FALSE),VLOOKUP('[1]Specification of wages &amp; taxes'!F88,'[1]Specification of wages &amp; taxes'!$B$208:$L$238,11,FALSE),RIGHT('[1]Specification of wages &amp; taxes'!G88,2),IF('[1]Specification of wages &amp; taxes'!H88&gt;0,IF('[1]Specification of wages &amp; taxes'!H88&gt;999,'[1]Specification of wages &amp; taxes'!H88,CONCATENATE("0",'[1]Specification of wages &amp; taxes'!H88)),"0000")))</f>
        <v/>
      </c>
      <c r="E83" s="132" t="str">
        <f>IF('[1]Specification of wages &amp; taxes'!B88="","",VLOOKUP('[1]Specification of wages &amp; taxes'!L88,'[1]Specification of wages &amp; taxes'!$G$215:$I$220,3,FALSE))</f>
        <v/>
      </c>
      <c r="F83" s="132" t="str">
        <f>IF('[1]Specification of wages &amp; taxes'!B88="","",ROUND('[1]Specification of wages &amp; taxes'!AA88,0))</f>
        <v/>
      </c>
      <c r="G83" s="133" t="str">
        <f>IF('[1]Specification of wages &amp; taxes'!B88="","",ROUND('[1]Specification of wages &amp; taxes'!U88,0))</f>
        <v/>
      </c>
      <c r="H83" s="134" t="str">
        <f>IF('[1]Specification of wages &amp; taxes'!B88="","",CONCATENATE(B83,";",C83,";",D83,";",E83,";",F83,";",G83))</f>
        <v/>
      </c>
    </row>
    <row r="84" spans="1:8" ht="12.75" customHeight="1">
      <c r="A84" s="124"/>
      <c r="B84" s="131" t="str">
        <f>IF('[1]Specification of wages &amp; taxes'!B89="","",'[1]Specification of wages &amp; taxes'!$C$3)</f>
        <v/>
      </c>
      <c r="C84" s="132" t="str">
        <f>IF('[1]Specification of wages &amp; taxes'!B89="","",CONCATENATE("01","-",VLOOKUP('[1]Specification of wages &amp; taxes'!$E$2,'[1]Specification of wages &amp; taxes'!$A$208:$L$219,12,FALSE),"-",[1]Kurs!$A$1,))</f>
        <v/>
      </c>
      <c r="D84" s="132" t="str">
        <f>IF('[1]Specification of wages &amp; taxes'!B89="","",CONCATENATE(VLOOKUP('[1]Specification of wages &amp; taxes'!E89,'[1]Specification of wages &amp; taxes'!$B$208:$L$238,11,FALSE),VLOOKUP('[1]Specification of wages &amp; taxes'!F89,'[1]Specification of wages &amp; taxes'!$B$208:$L$238,11,FALSE),RIGHT('[1]Specification of wages &amp; taxes'!G89,2),IF('[1]Specification of wages &amp; taxes'!H89&gt;0,IF('[1]Specification of wages &amp; taxes'!H89&gt;999,'[1]Specification of wages &amp; taxes'!H89,CONCATENATE("0",'[1]Specification of wages &amp; taxes'!H89)),"0000")))</f>
        <v/>
      </c>
      <c r="E84" s="132" t="str">
        <f>IF('[1]Specification of wages &amp; taxes'!B89="","",VLOOKUP('[1]Specification of wages &amp; taxes'!L89,'[1]Specification of wages &amp; taxes'!$G$215:$I$220,3,FALSE))</f>
        <v/>
      </c>
      <c r="F84" s="132" t="str">
        <f>IF('[1]Specification of wages &amp; taxes'!B89="","",ROUND('[1]Specification of wages &amp; taxes'!AA89,0))</f>
        <v/>
      </c>
      <c r="G84" s="133" t="str">
        <f>IF('[1]Specification of wages &amp; taxes'!B89="","",ROUND('[1]Specification of wages &amp; taxes'!U89,0))</f>
        <v/>
      </c>
      <c r="H84" s="134" t="str">
        <f>IF('[1]Specification of wages &amp; taxes'!B89="","",CONCATENATE(B84,";",C84,";",D84,";",E84,";",F84,";",G84))</f>
        <v/>
      </c>
    </row>
    <row r="85" spans="1:8" ht="12.75" customHeight="1">
      <c r="A85" s="124"/>
      <c r="B85" s="131" t="str">
        <f>IF('[1]Specification of wages &amp; taxes'!B90="","",'[1]Specification of wages &amp; taxes'!$C$3)</f>
        <v/>
      </c>
      <c r="C85" s="132" t="str">
        <f>IF('[1]Specification of wages &amp; taxes'!B90="","",CONCATENATE("01","-",VLOOKUP('[1]Specification of wages &amp; taxes'!$E$2,'[1]Specification of wages &amp; taxes'!$A$208:$L$219,12,FALSE),"-",[1]Kurs!$A$1,))</f>
        <v/>
      </c>
      <c r="D85" s="132" t="str">
        <f>IF('[1]Specification of wages &amp; taxes'!B90="","",CONCATENATE(VLOOKUP('[1]Specification of wages &amp; taxes'!E90,'[1]Specification of wages &amp; taxes'!$B$208:$L$238,11,FALSE),VLOOKUP('[1]Specification of wages &amp; taxes'!F90,'[1]Specification of wages &amp; taxes'!$B$208:$L$238,11,FALSE),RIGHT('[1]Specification of wages &amp; taxes'!G90,2),IF('[1]Specification of wages &amp; taxes'!H90&gt;0,IF('[1]Specification of wages &amp; taxes'!H90&gt;999,'[1]Specification of wages &amp; taxes'!H90,CONCATENATE("0",'[1]Specification of wages &amp; taxes'!H90)),"0000")))</f>
        <v/>
      </c>
      <c r="E85" s="132" t="str">
        <f>IF('[1]Specification of wages &amp; taxes'!B90="","",VLOOKUP('[1]Specification of wages &amp; taxes'!L90,'[1]Specification of wages &amp; taxes'!$G$215:$I$220,3,FALSE))</f>
        <v/>
      </c>
      <c r="F85" s="132" t="str">
        <f>IF('[1]Specification of wages &amp; taxes'!B90="","",ROUND('[1]Specification of wages &amp; taxes'!AA90,0))</f>
        <v/>
      </c>
      <c r="G85" s="133" t="str">
        <f>IF('[1]Specification of wages &amp; taxes'!B90="","",ROUND('[1]Specification of wages &amp; taxes'!U90,0))</f>
        <v/>
      </c>
      <c r="H85" s="134" t="str">
        <f>IF('[1]Specification of wages &amp; taxes'!B90="","",CONCATENATE(B85,";",C85,";",D85,";",E85,";",F85,";",G85))</f>
        <v/>
      </c>
    </row>
    <row r="86" spans="1:8" ht="12.75" customHeight="1">
      <c r="A86" s="124"/>
      <c r="B86" s="131" t="str">
        <f>IF('[1]Specification of wages &amp; taxes'!B91="","",'[1]Specification of wages &amp; taxes'!$C$3)</f>
        <v/>
      </c>
      <c r="C86" s="132" t="str">
        <f>IF('[1]Specification of wages &amp; taxes'!B91="","",CONCATENATE("01","-",VLOOKUP('[1]Specification of wages &amp; taxes'!$E$2,'[1]Specification of wages &amp; taxes'!$A$208:$L$219,12,FALSE),"-",[1]Kurs!$A$1,))</f>
        <v/>
      </c>
      <c r="D86" s="132" t="str">
        <f>IF('[1]Specification of wages &amp; taxes'!B91="","",CONCATENATE(VLOOKUP('[1]Specification of wages &amp; taxes'!E91,'[1]Specification of wages &amp; taxes'!$B$208:$L$238,11,FALSE),VLOOKUP('[1]Specification of wages &amp; taxes'!F91,'[1]Specification of wages &amp; taxes'!$B$208:$L$238,11,FALSE),RIGHT('[1]Specification of wages &amp; taxes'!G91,2),IF('[1]Specification of wages &amp; taxes'!H91&gt;0,IF('[1]Specification of wages &amp; taxes'!H91&gt;999,'[1]Specification of wages &amp; taxes'!H91,CONCATENATE("0",'[1]Specification of wages &amp; taxes'!H91)),"0000")))</f>
        <v/>
      </c>
      <c r="E86" s="132" t="str">
        <f>IF('[1]Specification of wages &amp; taxes'!B91="","",VLOOKUP('[1]Specification of wages &amp; taxes'!L91,'[1]Specification of wages &amp; taxes'!$G$215:$I$220,3,FALSE))</f>
        <v/>
      </c>
      <c r="F86" s="132" t="str">
        <f>IF('[1]Specification of wages &amp; taxes'!B91="","",ROUND('[1]Specification of wages &amp; taxes'!AA91,0))</f>
        <v/>
      </c>
      <c r="G86" s="133" t="str">
        <f>IF('[1]Specification of wages &amp; taxes'!B91="","",ROUND('[1]Specification of wages &amp; taxes'!U91,0))</f>
        <v/>
      </c>
      <c r="H86" s="134" t="str">
        <f>IF('[1]Specification of wages &amp; taxes'!B91="","",CONCATENATE(B86,";",C86,";",D86,";",E86,";",F86,";",G86))</f>
        <v/>
      </c>
    </row>
    <row r="87" spans="1:8" ht="12.75" customHeight="1">
      <c r="A87" s="124"/>
      <c r="B87" s="131" t="str">
        <f>IF('[1]Specification of wages &amp; taxes'!B92="","",'[1]Specification of wages &amp; taxes'!$C$3)</f>
        <v/>
      </c>
      <c r="C87" s="132" t="str">
        <f>IF('[1]Specification of wages &amp; taxes'!B92="","",CONCATENATE("01","-",VLOOKUP('[1]Specification of wages &amp; taxes'!$E$2,'[1]Specification of wages &amp; taxes'!$A$208:$L$219,12,FALSE),"-",[1]Kurs!$A$1,))</f>
        <v/>
      </c>
      <c r="D87" s="132" t="str">
        <f>IF('[1]Specification of wages &amp; taxes'!B92="","",CONCATENATE(VLOOKUP('[1]Specification of wages &amp; taxes'!E92,'[1]Specification of wages &amp; taxes'!$B$208:$L$238,11,FALSE),VLOOKUP('[1]Specification of wages &amp; taxes'!F92,'[1]Specification of wages &amp; taxes'!$B$208:$L$238,11,FALSE),RIGHT('[1]Specification of wages &amp; taxes'!G92,2),IF('[1]Specification of wages &amp; taxes'!H92&gt;0,IF('[1]Specification of wages &amp; taxes'!H92&gt;999,'[1]Specification of wages &amp; taxes'!H92,CONCATENATE("0",'[1]Specification of wages &amp; taxes'!H92)),"0000")))</f>
        <v/>
      </c>
      <c r="E87" s="132" t="str">
        <f>IF('[1]Specification of wages &amp; taxes'!B92="","",VLOOKUP('[1]Specification of wages &amp; taxes'!L92,'[1]Specification of wages &amp; taxes'!$G$215:$I$220,3,FALSE))</f>
        <v/>
      </c>
      <c r="F87" s="132" t="str">
        <f>IF('[1]Specification of wages &amp; taxes'!B92="","",ROUND('[1]Specification of wages &amp; taxes'!AA92,0))</f>
        <v/>
      </c>
      <c r="G87" s="133" t="str">
        <f>IF('[1]Specification of wages &amp; taxes'!B92="","",ROUND('[1]Specification of wages &amp; taxes'!U92,0))</f>
        <v/>
      </c>
      <c r="H87" s="134" t="str">
        <f>IF('[1]Specification of wages &amp; taxes'!B92="","",CONCATENATE(B87,";",C87,";",D87,";",E87,";",F87,";",G87))</f>
        <v/>
      </c>
    </row>
    <row r="88" spans="1:8" ht="12.75" customHeight="1">
      <c r="A88" s="124"/>
      <c r="B88" s="131" t="str">
        <f>IF('[1]Specification of wages &amp; taxes'!B93="","",'[1]Specification of wages &amp; taxes'!$C$3)</f>
        <v/>
      </c>
      <c r="C88" s="132" t="str">
        <f>IF('[1]Specification of wages &amp; taxes'!B93="","",CONCATENATE("01","-",VLOOKUP('[1]Specification of wages &amp; taxes'!$E$2,'[1]Specification of wages &amp; taxes'!$A$208:$L$219,12,FALSE),"-",[1]Kurs!$A$1,))</f>
        <v/>
      </c>
      <c r="D88" s="132" t="str">
        <f>IF('[1]Specification of wages &amp; taxes'!B93="","",CONCATENATE(VLOOKUP('[1]Specification of wages &amp; taxes'!E93,'[1]Specification of wages &amp; taxes'!$B$208:$L$238,11,FALSE),VLOOKUP('[1]Specification of wages &amp; taxes'!F93,'[1]Specification of wages &amp; taxes'!$B$208:$L$238,11,FALSE),RIGHT('[1]Specification of wages &amp; taxes'!G93,2),IF('[1]Specification of wages &amp; taxes'!H93&gt;0,IF('[1]Specification of wages &amp; taxes'!H93&gt;999,'[1]Specification of wages &amp; taxes'!H93,CONCATENATE("0",'[1]Specification of wages &amp; taxes'!H93)),"0000")))</f>
        <v/>
      </c>
      <c r="E88" s="132" t="str">
        <f>IF('[1]Specification of wages &amp; taxes'!B93="","",VLOOKUP('[1]Specification of wages &amp; taxes'!L93,'[1]Specification of wages &amp; taxes'!$G$215:$I$220,3,FALSE))</f>
        <v/>
      </c>
      <c r="F88" s="132" t="str">
        <f>IF('[1]Specification of wages &amp; taxes'!B93="","",ROUND('[1]Specification of wages &amp; taxes'!AA93,0))</f>
        <v/>
      </c>
      <c r="G88" s="133" t="str">
        <f>IF('[1]Specification of wages &amp; taxes'!B93="","",ROUND('[1]Specification of wages &amp; taxes'!U93,0))</f>
        <v/>
      </c>
      <c r="H88" s="134" t="str">
        <f>IF('[1]Specification of wages &amp; taxes'!B93="","",CONCATENATE(B88,";",C88,";",D88,";",E88,";",F88,";",G88))</f>
        <v/>
      </c>
    </row>
    <row r="89" spans="1:8" ht="12.75" customHeight="1">
      <c r="A89" s="124"/>
      <c r="B89" s="131" t="str">
        <f>IF('[1]Specification of wages &amp; taxes'!B94="","",'[1]Specification of wages &amp; taxes'!$C$3)</f>
        <v/>
      </c>
      <c r="C89" s="132" t="str">
        <f>IF('[1]Specification of wages &amp; taxes'!B94="","",CONCATENATE("01","-",VLOOKUP('[1]Specification of wages &amp; taxes'!$E$2,'[1]Specification of wages &amp; taxes'!$A$208:$L$219,12,FALSE),"-",[1]Kurs!$A$1,))</f>
        <v/>
      </c>
      <c r="D89" s="132" t="str">
        <f>IF('[1]Specification of wages &amp; taxes'!B94="","",CONCATENATE(VLOOKUP('[1]Specification of wages &amp; taxes'!E94,'[1]Specification of wages &amp; taxes'!$B$208:$L$238,11,FALSE),VLOOKUP('[1]Specification of wages &amp; taxes'!F94,'[1]Specification of wages &amp; taxes'!$B$208:$L$238,11,FALSE),RIGHT('[1]Specification of wages &amp; taxes'!G94,2),IF('[1]Specification of wages &amp; taxes'!H94&gt;0,IF('[1]Specification of wages &amp; taxes'!H94&gt;999,'[1]Specification of wages &amp; taxes'!H94,CONCATENATE("0",'[1]Specification of wages &amp; taxes'!H94)),"0000")))</f>
        <v/>
      </c>
      <c r="E89" s="132" t="str">
        <f>IF('[1]Specification of wages &amp; taxes'!B94="","",VLOOKUP('[1]Specification of wages &amp; taxes'!L94,'[1]Specification of wages &amp; taxes'!$G$215:$I$220,3,FALSE))</f>
        <v/>
      </c>
      <c r="F89" s="132" t="str">
        <f>IF('[1]Specification of wages &amp; taxes'!B94="","",ROUND('[1]Specification of wages &amp; taxes'!AA94,0))</f>
        <v/>
      </c>
      <c r="G89" s="133" t="str">
        <f>IF('[1]Specification of wages &amp; taxes'!B94="","",ROUND('[1]Specification of wages &amp; taxes'!U94,0))</f>
        <v/>
      </c>
      <c r="H89" s="134" t="str">
        <f>IF('[1]Specification of wages &amp; taxes'!B94="","",CONCATENATE(B89,";",C89,";",D89,";",E89,";",F89,";",G89))</f>
        <v/>
      </c>
    </row>
    <row r="90" spans="1:8" ht="12.75" customHeight="1">
      <c r="A90" s="124"/>
      <c r="B90" s="131" t="str">
        <f>IF('[1]Specification of wages &amp; taxes'!B95="","",'[1]Specification of wages &amp; taxes'!$C$3)</f>
        <v/>
      </c>
      <c r="C90" s="132" t="str">
        <f>IF('[1]Specification of wages &amp; taxes'!B95="","",CONCATENATE("01","-",VLOOKUP('[1]Specification of wages &amp; taxes'!$E$2,'[1]Specification of wages &amp; taxes'!$A$208:$L$219,12,FALSE),"-",[1]Kurs!$A$1,))</f>
        <v/>
      </c>
      <c r="D90" s="132" t="str">
        <f>IF('[1]Specification of wages &amp; taxes'!B95="","",CONCATENATE(VLOOKUP('[1]Specification of wages &amp; taxes'!E95,'[1]Specification of wages &amp; taxes'!$B$208:$L$238,11,FALSE),VLOOKUP('[1]Specification of wages &amp; taxes'!F95,'[1]Specification of wages &amp; taxes'!$B$208:$L$238,11,FALSE),RIGHT('[1]Specification of wages &amp; taxes'!G95,2),IF('[1]Specification of wages &amp; taxes'!H95&gt;0,IF('[1]Specification of wages &amp; taxes'!H95&gt;999,'[1]Specification of wages &amp; taxes'!H95,CONCATENATE("0",'[1]Specification of wages &amp; taxes'!H95)),"0000")))</f>
        <v/>
      </c>
      <c r="E90" s="132" t="str">
        <f>IF('[1]Specification of wages &amp; taxes'!B95="","",VLOOKUP('[1]Specification of wages &amp; taxes'!L95,'[1]Specification of wages &amp; taxes'!$G$215:$I$220,3,FALSE))</f>
        <v/>
      </c>
      <c r="F90" s="132" t="str">
        <f>IF('[1]Specification of wages &amp; taxes'!B95="","",ROUND('[1]Specification of wages &amp; taxes'!AA95,0))</f>
        <v/>
      </c>
      <c r="G90" s="133" t="str">
        <f>IF('[1]Specification of wages &amp; taxes'!B95="","",ROUND('[1]Specification of wages &amp; taxes'!U95,0))</f>
        <v/>
      </c>
      <c r="H90" s="134" t="str">
        <f>IF('[1]Specification of wages &amp; taxes'!B95="","",CONCATENATE(B90,";",C90,";",D90,";",E90,";",F90,";",G90))</f>
        <v/>
      </c>
    </row>
    <row r="91" spans="1:8" ht="12.75" customHeight="1">
      <c r="A91" s="124"/>
      <c r="B91" s="131" t="str">
        <f>IF('[1]Specification of wages &amp; taxes'!B96="","",'[1]Specification of wages &amp; taxes'!$C$3)</f>
        <v/>
      </c>
      <c r="C91" s="132" t="str">
        <f>IF('[1]Specification of wages &amp; taxes'!B96="","",CONCATENATE("01","-",VLOOKUP('[1]Specification of wages &amp; taxes'!$E$2,'[1]Specification of wages &amp; taxes'!$A$208:$L$219,12,FALSE),"-",[1]Kurs!$A$1,))</f>
        <v/>
      </c>
      <c r="D91" s="132" t="str">
        <f>IF('[1]Specification of wages &amp; taxes'!B96="","",CONCATENATE(VLOOKUP('[1]Specification of wages &amp; taxes'!E96,'[1]Specification of wages &amp; taxes'!$B$208:$L$238,11,FALSE),VLOOKUP('[1]Specification of wages &amp; taxes'!F96,'[1]Specification of wages &amp; taxes'!$B$208:$L$238,11,FALSE),RIGHT('[1]Specification of wages &amp; taxes'!G96,2),IF('[1]Specification of wages &amp; taxes'!H96&gt;0,IF('[1]Specification of wages &amp; taxes'!H96&gt;999,'[1]Specification of wages &amp; taxes'!H96,CONCATENATE("0",'[1]Specification of wages &amp; taxes'!H96)),"0000")))</f>
        <v/>
      </c>
      <c r="E91" s="132" t="str">
        <f>IF('[1]Specification of wages &amp; taxes'!B96="","",VLOOKUP('[1]Specification of wages &amp; taxes'!L96,'[1]Specification of wages &amp; taxes'!$G$215:$I$220,3,FALSE))</f>
        <v/>
      </c>
      <c r="F91" s="132" t="str">
        <f>IF('[1]Specification of wages &amp; taxes'!B96="","",ROUND('[1]Specification of wages &amp; taxes'!AA96,0))</f>
        <v/>
      </c>
      <c r="G91" s="133" t="str">
        <f>IF('[1]Specification of wages &amp; taxes'!B96="","",ROUND('[1]Specification of wages &amp; taxes'!U96,0))</f>
        <v/>
      </c>
      <c r="H91" s="134" t="str">
        <f>IF('[1]Specification of wages &amp; taxes'!B96="","",CONCATENATE(B91,";",C91,";",D91,";",E91,";",F91,";",G91))</f>
        <v/>
      </c>
    </row>
    <row r="92" spans="1:8" ht="12.75" customHeight="1">
      <c r="A92" s="124"/>
      <c r="B92" s="131" t="str">
        <f>IF('[1]Specification of wages &amp; taxes'!B97="","",'[1]Specification of wages &amp; taxes'!$C$3)</f>
        <v/>
      </c>
      <c r="C92" s="132" t="str">
        <f>IF('[1]Specification of wages &amp; taxes'!B97="","",CONCATENATE("01","-",VLOOKUP('[1]Specification of wages &amp; taxes'!$E$2,'[1]Specification of wages &amp; taxes'!$A$208:$L$219,12,FALSE),"-",[1]Kurs!$A$1,))</f>
        <v/>
      </c>
      <c r="D92" s="132" t="str">
        <f>IF('[1]Specification of wages &amp; taxes'!B97="","",CONCATENATE(VLOOKUP('[1]Specification of wages &amp; taxes'!E97,'[1]Specification of wages &amp; taxes'!$B$208:$L$238,11,FALSE),VLOOKUP('[1]Specification of wages &amp; taxes'!F97,'[1]Specification of wages &amp; taxes'!$B$208:$L$238,11,FALSE),RIGHT('[1]Specification of wages &amp; taxes'!G97,2),IF('[1]Specification of wages &amp; taxes'!H97&gt;0,IF('[1]Specification of wages &amp; taxes'!H97&gt;999,'[1]Specification of wages &amp; taxes'!H97,CONCATENATE("0",'[1]Specification of wages &amp; taxes'!H97)),"0000")))</f>
        <v/>
      </c>
      <c r="E92" s="132" t="str">
        <f>IF('[1]Specification of wages &amp; taxes'!B97="","",VLOOKUP('[1]Specification of wages &amp; taxes'!L97,'[1]Specification of wages &amp; taxes'!$G$215:$I$220,3,FALSE))</f>
        <v/>
      </c>
      <c r="F92" s="132" t="str">
        <f>IF('[1]Specification of wages &amp; taxes'!B97="","",ROUND('[1]Specification of wages &amp; taxes'!AA97,0))</f>
        <v/>
      </c>
      <c r="G92" s="133" t="str">
        <f>IF('[1]Specification of wages &amp; taxes'!B97="","",ROUND('[1]Specification of wages &amp; taxes'!U97,0))</f>
        <v/>
      </c>
      <c r="H92" s="134" t="str">
        <f>IF('[1]Specification of wages &amp; taxes'!B97="","",CONCATENATE(B92,";",C92,";",D92,";",E92,";",F92,";",G92))</f>
        <v/>
      </c>
    </row>
    <row r="93" spans="1:8" ht="12.75" customHeight="1">
      <c r="A93" s="124"/>
      <c r="B93" s="131" t="str">
        <f>IF('[1]Specification of wages &amp; taxes'!B98="","",'[1]Specification of wages &amp; taxes'!$C$3)</f>
        <v/>
      </c>
      <c r="C93" s="132" t="str">
        <f>IF('[1]Specification of wages &amp; taxes'!B98="","",CONCATENATE("01","-",VLOOKUP('[1]Specification of wages &amp; taxes'!$E$2,'[1]Specification of wages &amp; taxes'!$A$208:$L$219,12,FALSE),"-",[1]Kurs!$A$1,))</f>
        <v/>
      </c>
      <c r="D93" s="132" t="str">
        <f>IF('[1]Specification of wages &amp; taxes'!B98="","",CONCATENATE(VLOOKUP('[1]Specification of wages &amp; taxes'!E98,'[1]Specification of wages &amp; taxes'!$B$208:$L$238,11,FALSE),VLOOKUP('[1]Specification of wages &amp; taxes'!F98,'[1]Specification of wages &amp; taxes'!$B$208:$L$238,11,FALSE),RIGHT('[1]Specification of wages &amp; taxes'!G98,2),IF('[1]Specification of wages &amp; taxes'!H98&gt;0,IF('[1]Specification of wages &amp; taxes'!H98&gt;999,'[1]Specification of wages &amp; taxes'!H98,CONCATENATE("0",'[1]Specification of wages &amp; taxes'!H98)),"0000")))</f>
        <v/>
      </c>
      <c r="E93" s="132" t="str">
        <f>IF('[1]Specification of wages &amp; taxes'!B98="","",VLOOKUP('[1]Specification of wages &amp; taxes'!L98,'[1]Specification of wages &amp; taxes'!$G$215:$I$220,3,FALSE))</f>
        <v/>
      </c>
      <c r="F93" s="132" t="str">
        <f>IF('[1]Specification of wages &amp; taxes'!B98="","",ROUND('[1]Specification of wages &amp; taxes'!AA98,0))</f>
        <v/>
      </c>
      <c r="G93" s="133" t="str">
        <f>IF('[1]Specification of wages &amp; taxes'!B98="","",ROUND('[1]Specification of wages &amp; taxes'!U98,0))</f>
        <v/>
      </c>
      <c r="H93" s="134" t="str">
        <f>IF('[1]Specification of wages &amp; taxes'!B98="","",CONCATENATE(B93,";",C93,";",D93,";",E93,";",F93,";",G93))</f>
        <v/>
      </c>
    </row>
    <row r="94" spans="1:8" ht="12.75" customHeight="1">
      <c r="A94" s="124"/>
      <c r="B94" s="131" t="str">
        <f>IF('[1]Specification of wages &amp; taxes'!B99="","",'[1]Specification of wages &amp; taxes'!$C$3)</f>
        <v/>
      </c>
      <c r="C94" s="132" t="str">
        <f>IF('[1]Specification of wages &amp; taxes'!B99="","",CONCATENATE("01","-",VLOOKUP('[1]Specification of wages &amp; taxes'!$E$2,'[1]Specification of wages &amp; taxes'!$A$208:$L$219,12,FALSE),"-",[1]Kurs!$A$1,))</f>
        <v/>
      </c>
      <c r="D94" s="132" t="str">
        <f>IF('[1]Specification of wages &amp; taxes'!B99="","",CONCATENATE(VLOOKUP('[1]Specification of wages &amp; taxes'!E99,'[1]Specification of wages &amp; taxes'!$B$208:$L$238,11,FALSE),VLOOKUP('[1]Specification of wages &amp; taxes'!F99,'[1]Specification of wages &amp; taxes'!$B$208:$L$238,11,FALSE),RIGHT('[1]Specification of wages &amp; taxes'!G99,2),IF('[1]Specification of wages &amp; taxes'!H99&gt;0,IF('[1]Specification of wages &amp; taxes'!H99&gt;999,'[1]Specification of wages &amp; taxes'!H99,CONCATENATE("0",'[1]Specification of wages &amp; taxes'!H99)),"0000")))</f>
        <v/>
      </c>
      <c r="E94" s="132" t="str">
        <f>IF('[1]Specification of wages &amp; taxes'!B99="","",VLOOKUP('[1]Specification of wages &amp; taxes'!L99,'[1]Specification of wages &amp; taxes'!$G$215:$I$220,3,FALSE))</f>
        <v/>
      </c>
      <c r="F94" s="132" t="str">
        <f>IF('[1]Specification of wages &amp; taxes'!B99="","",ROUND('[1]Specification of wages &amp; taxes'!AA99,0))</f>
        <v/>
      </c>
      <c r="G94" s="133" t="str">
        <f>IF('[1]Specification of wages &amp; taxes'!B99="","",ROUND('[1]Specification of wages &amp; taxes'!U99,0))</f>
        <v/>
      </c>
      <c r="H94" s="134" t="str">
        <f>IF('[1]Specification of wages &amp; taxes'!B99="","",CONCATENATE(B94,";",C94,";",D94,";",E94,";",F94,";",G94))</f>
        <v/>
      </c>
    </row>
    <row r="95" spans="1:8" ht="12.75" customHeight="1">
      <c r="A95" s="124"/>
      <c r="B95" s="131" t="str">
        <f>IF('[1]Specification of wages &amp; taxes'!B100="","",'[1]Specification of wages &amp; taxes'!$C$3)</f>
        <v/>
      </c>
      <c r="C95" s="132" t="str">
        <f>IF('[1]Specification of wages &amp; taxes'!B100="","",CONCATENATE("01","-",VLOOKUP('[1]Specification of wages &amp; taxes'!$E$2,'[1]Specification of wages &amp; taxes'!$A$208:$L$219,12,FALSE),"-",[1]Kurs!$A$1,))</f>
        <v/>
      </c>
      <c r="D95" s="132" t="str">
        <f>IF('[1]Specification of wages &amp; taxes'!B100="","",CONCATENATE(VLOOKUP('[1]Specification of wages &amp; taxes'!E100,'[1]Specification of wages &amp; taxes'!$B$208:$L$238,11,FALSE),VLOOKUP('[1]Specification of wages &amp; taxes'!F100,'[1]Specification of wages &amp; taxes'!$B$208:$L$238,11,FALSE),RIGHT('[1]Specification of wages &amp; taxes'!G100,2),IF('[1]Specification of wages &amp; taxes'!H100&gt;0,IF('[1]Specification of wages &amp; taxes'!H100&gt;999,'[1]Specification of wages &amp; taxes'!H100,CONCATENATE("0",'[1]Specification of wages &amp; taxes'!H100)),"0000")))</f>
        <v/>
      </c>
      <c r="E95" s="132" t="str">
        <f>IF('[1]Specification of wages &amp; taxes'!B100="","",VLOOKUP('[1]Specification of wages &amp; taxes'!L100,'[1]Specification of wages &amp; taxes'!$G$215:$I$220,3,FALSE))</f>
        <v/>
      </c>
      <c r="F95" s="132" t="str">
        <f>IF('[1]Specification of wages &amp; taxes'!B100="","",ROUND('[1]Specification of wages &amp; taxes'!AA100,0))</f>
        <v/>
      </c>
      <c r="G95" s="133" t="str">
        <f>IF('[1]Specification of wages &amp; taxes'!B100="","",ROUND('[1]Specification of wages &amp; taxes'!U100,0))</f>
        <v/>
      </c>
      <c r="H95" s="134" t="str">
        <f>IF('[1]Specification of wages &amp; taxes'!B100="","",CONCATENATE(B95,";",C95,";",D95,";",E95,";",F95,";",G95))</f>
        <v/>
      </c>
    </row>
    <row r="96" spans="1:8" ht="12.75" customHeight="1">
      <c r="A96" s="124"/>
      <c r="B96" s="131" t="str">
        <f>IF('[1]Specification of wages &amp; taxes'!B101="","",'[1]Specification of wages &amp; taxes'!$C$3)</f>
        <v/>
      </c>
      <c r="C96" s="132" t="str">
        <f>IF('[1]Specification of wages &amp; taxes'!B101="","",CONCATENATE("01","-",VLOOKUP('[1]Specification of wages &amp; taxes'!$E$2,'[1]Specification of wages &amp; taxes'!$A$208:$L$219,12,FALSE),"-",[1]Kurs!$A$1,))</f>
        <v/>
      </c>
      <c r="D96" s="132" t="str">
        <f>IF('[1]Specification of wages &amp; taxes'!B101="","",CONCATENATE(VLOOKUP('[1]Specification of wages &amp; taxes'!E101,'[1]Specification of wages &amp; taxes'!$B$208:$L$238,11,FALSE),VLOOKUP('[1]Specification of wages &amp; taxes'!F101,'[1]Specification of wages &amp; taxes'!$B$208:$L$238,11,FALSE),RIGHT('[1]Specification of wages &amp; taxes'!G101,2),IF('[1]Specification of wages &amp; taxes'!H101&gt;0,IF('[1]Specification of wages &amp; taxes'!H101&gt;999,'[1]Specification of wages &amp; taxes'!H101,CONCATENATE("0",'[1]Specification of wages &amp; taxes'!H101)),"0000")))</f>
        <v/>
      </c>
      <c r="E96" s="132" t="str">
        <f>IF('[1]Specification of wages &amp; taxes'!B101="","",VLOOKUP('[1]Specification of wages &amp; taxes'!L101,'[1]Specification of wages &amp; taxes'!$G$215:$I$220,3,FALSE))</f>
        <v/>
      </c>
      <c r="F96" s="132" t="str">
        <f>IF('[1]Specification of wages &amp; taxes'!B101="","",ROUND('[1]Specification of wages &amp; taxes'!AA101,0))</f>
        <v/>
      </c>
      <c r="G96" s="133" t="str">
        <f>IF('[1]Specification of wages &amp; taxes'!B101="","",ROUND('[1]Specification of wages &amp; taxes'!U101,0))</f>
        <v/>
      </c>
      <c r="H96" s="134" t="str">
        <f>IF('[1]Specification of wages &amp; taxes'!B101="","",CONCATENATE(B96,";",C96,";",D96,";",E96,";",F96,";",G96))</f>
        <v/>
      </c>
    </row>
    <row r="97" spans="1:8" ht="12.75" customHeight="1">
      <c r="A97" s="124"/>
      <c r="B97" s="131" t="str">
        <f>IF('[1]Specification of wages &amp; taxes'!B102="","",'[1]Specification of wages &amp; taxes'!$C$3)</f>
        <v/>
      </c>
      <c r="C97" s="132" t="str">
        <f>IF('[1]Specification of wages &amp; taxes'!B102="","",CONCATENATE("01","-",VLOOKUP('[1]Specification of wages &amp; taxes'!$E$2,'[1]Specification of wages &amp; taxes'!$A$208:$L$219,12,FALSE),"-",[1]Kurs!$A$1,))</f>
        <v/>
      </c>
      <c r="D97" s="132" t="str">
        <f>IF('[1]Specification of wages &amp; taxes'!B102="","",CONCATENATE(VLOOKUP('[1]Specification of wages &amp; taxes'!E102,'[1]Specification of wages &amp; taxes'!$B$208:$L$238,11,FALSE),VLOOKUP('[1]Specification of wages &amp; taxes'!F102,'[1]Specification of wages &amp; taxes'!$B$208:$L$238,11,FALSE),RIGHT('[1]Specification of wages &amp; taxes'!G102,2),IF('[1]Specification of wages &amp; taxes'!H102&gt;0,IF('[1]Specification of wages &amp; taxes'!H102&gt;999,'[1]Specification of wages &amp; taxes'!H102,CONCATENATE("0",'[1]Specification of wages &amp; taxes'!H102)),"0000")))</f>
        <v/>
      </c>
      <c r="E97" s="132" t="str">
        <f>IF('[1]Specification of wages &amp; taxes'!B102="","",VLOOKUP('[1]Specification of wages &amp; taxes'!L102,'[1]Specification of wages &amp; taxes'!$G$215:$I$220,3,FALSE))</f>
        <v/>
      </c>
      <c r="F97" s="132" t="str">
        <f>IF('[1]Specification of wages &amp; taxes'!B102="","",ROUND('[1]Specification of wages &amp; taxes'!AA102,0))</f>
        <v/>
      </c>
      <c r="G97" s="133" t="str">
        <f>IF('[1]Specification of wages &amp; taxes'!B102="","",ROUND('[1]Specification of wages &amp; taxes'!U102,0))</f>
        <v/>
      </c>
      <c r="H97" s="134" t="str">
        <f>IF('[1]Specification of wages &amp; taxes'!B102="","",CONCATENATE(B97,";",C97,";",D97,";",E97,";",F97,";",G97))</f>
        <v/>
      </c>
    </row>
    <row r="98" spans="1:8" ht="12.75" customHeight="1">
      <c r="A98" s="124"/>
      <c r="B98" s="131" t="str">
        <f>IF('[1]Specification of wages &amp; taxes'!B103="","",'[1]Specification of wages &amp; taxes'!$C$3)</f>
        <v/>
      </c>
      <c r="C98" s="132" t="str">
        <f>IF('[1]Specification of wages &amp; taxes'!B103="","",CONCATENATE("01","-",VLOOKUP('[1]Specification of wages &amp; taxes'!$E$2,'[1]Specification of wages &amp; taxes'!$A$208:$L$219,12,FALSE),"-",[1]Kurs!$A$1,))</f>
        <v/>
      </c>
      <c r="D98" s="132" t="str">
        <f>IF('[1]Specification of wages &amp; taxes'!B103="","",CONCATENATE(VLOOKUP('[1]Specification of wages &amp; taxes'!E103,'[1]Specification of wages &amp; taxes'!$B$208:$L$238,11,FALSE),VLOOKUP('[1]Specification of wages &amp; taxes'!F103,'[1]Specification of wages &amp; taxes'!$B$208:$L$238,11,FALSE),RIGHT('[1]Specification of wages &amp; taxes'!G103,2),IF('[1]Specification of wages &amp; taxes'!H103&gt;0,IF('[1]Specification of wages &amp; taxes'!H103&gt;999,'[1]Specification of wages &amp; taxes'!H103,CONCATENATE("0",'[1]Specification of wages &amp; taxes'!H103)),"0000")))</f>
        <v/>
      </c>
      <c r="E98" s="132" t="str">
        <f>IF('[1]Specification of wages &amp; taxes'!B103="","",VLOOKUP('[1]Specification of wages &amp; taxes'!L103,'[1]Specification of wages &amp; taxes'!$G$215:$I$220,3,FALSE))</f>
        <v/>
      </c>
      <c r="F98" s="132" t="str">
        <f>IF('[1]Specification of wages &amp; taxes'!B103="","",ROUND('[1]Specification of wages &amp; taxes'!AA103,0))</f>
        <v/>
      </c>
      <c r="G98" s="133" t="str">
        <f>IF('[1]Specification of wages &amp; taxes'!B103="","",ROUND('[1]Specification of wages &amp; taxes'!U103,0))</f>
        <v/>
      </c>
      <c r="H98" s="134" t="str">
        <f>IF('[1]Specification of wages &amp; taxes'!B103="","",CONCATENATE(B98,";",C98,";",D98,";",E98,";",F98,";",G98))</f>
        <v/>
      </c>
    </row>
    <row r="99" spans="1:8" ht="12.75" customHeight="1">
      <c r="A99" s="124"/>
      <c r="B99" s="131" t="str">
        <f>IF('[1]Specification of wages &amp; taxes'!B104="","",'[1]Specification of wages &amp; taxes'!$C$3)</f>
        <v/>
      </c>
      <c r="C99" s="132" t="str">
        <f>IF('[1]Specification of wages &amp; taxes'!B104="","",CONCATENATE("01","-",VLOOKUP('[1]Specification of wages &amp; taxes'!$E$2,'[1]Specification of wages &amp; taxes'!$A$208:$L$219,12,FALSE),"-",[1]Kurs!$A$1,))</f>
        <v/>
      </c>
      <c r="D99" s="132" t="str">
        <f>IF('[1]Specification of wages &amp; taxes'!B104="","",CONCATENATE(VLOOKUP('[1]Specification of wages &amp; taxes'!E104,'[1]Specification of wages &amp; taxes'!$B$208:$L$238,11,FALSE),VLOOKUP('[1]Specification of wages &amp; taxes'!F104,'[1]Specification of wages &amp; taxes'!$B$208:$L$238,11,FALSE),RIGHT('[1]Specification of wages &amp; taxes'!G104,2),IF('[1]Specification of wages &amp; taxes'!H104&gt;0,IF('[1]Specification of wages &amp; taxes'!H104&gt;999,'[1]Specification of wages &amp; taxes'!H104,CONCATENATE("0",'[1]Specification of wages &amp; taxes'!H104)),"0000")))</f>
        <v/>
      </c>
      <c r="E99" s="132" t="str">
        <f>IF('[1]Specification of wages &amp; taxes'!B104="","",VLOOKUP('[1]Specification of wages &amp; taxes'!L104,'[1]Specification of wages &amp; taxes'!$G$215:$I$220,3,FALSE))</f>
        <v/>
      </c>
      <c r="F99" s="132" t="str">
        <f>IF('[1]Specification of wages &amp; taxes'!B104="","",ROUND('[1]Specification of wages &amp; taxes'!AA104,0))</f>
        <v/>
      </c>
      <c r="G99" s="133" t="str">
        <f>IF('[1]Specification of wages &amp; taxes'!B104="","",ROUND('[1]Specification of wages &amp; taxes'!U104,0))</f>
        <v/>
      </c>
      <c r="H99" s="134" t="str">
        <f>IF('[1]Specification of wages &amp; taxes'!B104="","",CONCATENATE(B99,";",C99,";",D99,";",E99,";",F99,";",G99))</f>
        <v/>
      </c>
    </row>
    <row r="100" spans="1:8" ht="12.75" customHeight="1">
      <c r="A100" s="124"/>
      <c r="B100" s="131" t="str">
        <f>IF('[1]Specification of wages &amp; taxes'!B105="","",'[1]Specification of wages &amp; taxes'!$C$3)</f>
        <v/>
      </c>
      <c r="C100" s="132" t="str">
        <f>IF('[1]Specification of wages &amp; taxes'!B105="","",CONCATENATE("01","-",VLOOKUP('[1]Specification of wages &amp; taxes'!$E$2,'[1]Specification of wages &amp; taxes'!$A$208:$L$219,12,FALSE),"-",[1]Kurs!$A$1,))</f>
        <v/>
      </c>
      <c r="D100" s="132" t="str">
        <f>IF('[1]Specification of wages &amp; taxes'!B105="","",CONCATENATE(VLOOKUP('[1]Specification of wages &amp; taxes'!E105,'[1]Specification of wages &amp; taxes'!$B$208:$L$238,11,FALSE),VLOOKUP('[1]Specification of wages &amp; taxes'!F105,'[1]Specification of wages &amp; taxes'!$B$208:$L$238,11,FALSE),RIGHT('[1]Specification of wages &amp; taxes'!G105,2),IF('[1]Specification of wages &amp; taxes'!H105&gt;0,IF('[1]Specification of wages &amp; taxes'!H105&gt;999,'[1]Specification of wages &amp; taxes'!H105,CONCATENATE("0",'[1]Specification of wages &amp; taxes'!H105)),"0000")))</f>
        <v/>
      </c>
      <c r="E100" s="132" t="str">
        <f>IF('[1]Specification of wages &amp; taxes'!B105="","",VLOOKUP('[1]Specification of wages &amp; taxes'!L105,'[1]Specification of wages &amp; taxes'!$G$215:$I$220,3,FALSE))</f>
        <v/>
      </c>
      <c r="F100" s="132" t="str">
        <f>IF('[1]Specification of wages &amp; taxes'!B105="","",ROUND('[1]Specification of wages &amp; taxes'!AA105,0))</f>
        <v/>
      </c>
      <c r="G100" s="133" t="str">
        <f>IF('[1]Specification of wages &amp; taxes'!B105="","",ROUND('[1]Specification of wages &amp; taxes'!U105,0))</f>
        <v/>
      </c>
      <c r="H100" s="134" t="str">
        <f>IF('[1]Specification of wages &amp; taxes'!B105="","",CONCATENATE(B100,";",C100,";",D100,";",E100,";",F100,";",G100))</f>
        <v/>
      </c>
    </row>
    <row r="101" spans="1:8" ht="12.75" customHeight="1">
      <c r="A101" s="124"/>
      <c r="B101" s="131" t="str">
        <f>IF('[1]Specification of wages &amp; taxes'!B106="","",'[1]Specification of wages &amp; taxes'!$C$3)</f>
        <v/>
      </c>
      <c r="C101" s="132" t="str">
        <f>IF('[1]Specification of wages &amp; taxes'!B106="","",CONCATENATE("01","-",VLOOKUP('[1]Specification of wages &amp; taxes'!$E$2,'[1]Specification of wages &amp; taxes'!$A$208:$L$219,12,FALSE),"-",[1]Kurs!$A$1,))</f>
        <v/>
      </c>
      <c r="D101" s="132" t="str">
        <f>IF('[1]Specification of wages &amp; taxes'!B106="","",CONCATENATE(VLOOKUP('[1]Specification of wages &amp; taxes'!E106,'[1]Specification of wages &amp; taxes'!$B$208:$L$238,11,FALSE),VLOOKUP('[1]Specification of wages &amp; taxes'!F106,'[1]Specification of wages &amp; taxes'!$B$208:$L$238,11,FALSE),RIGHT('[1]Specification of wages &amp; taxes'!G106,2),IF('[1]Specification of wages &amp; taxes'!H106&gt;0,IF('[1]Specification of wages &amp; taxes'!H106&gt;999,'[1]Specification of wages &amp; taxes'!H106,CONCATENATE("0",'[1]Specification of wages &amp; taxes'!H106)),"0000")))</f>
        <v/>
      </c>
      <c r="E101" s="132" t="str">
        <f>IF('[1]Specification of wages &amp; taxes'!B106="","",VLOOKUP('[1]Specification of wages &amp; taxes'!L106,'[1]Specification of wages &amp; taxes'!$G$215:$I$220,3,FALSE))</f>
        <v/>
      </c>
      <c r="F101" s="132" t="str">
        <f>IF('[1]Specification of wages &amp; taxes'!B106="","",ROUND('[1]Specification of wages &amp; taxes'!AA106,0))</f>
        <v/>
      </c>
      <c r="G101" s="133" t="str">
        <f>IF('[1]Specification of wages &amp; taxes'!B106="","",ROUND('[1]Specification of wages &amp; taxes'!U106,0))</f>
        <v/>
      </c>
      <c r="H101" s="134" t="str">
        <f>IF('[1]Specification of wages &amp; taxes'!B106="","",CONCATENATE(B101,";",C101,";",D101,";",E101,";",F101,";",G101))</f>
        <v/>
      </c>
    </row>
    <row r="102" spans="1:8" ht="12.75" customHeight="1">
      <c r="A102" s="124"/>
      <c r="B102" s="131" t="str">
        <f>IF('[1]Specification of wages &amp; taxes'!B107="","",'[1]Specification of wages &amp; taxes'!$C$3)</f>
        <v/>
      </c>
      <c r="C102" s="132" t="str">
        <f>IF('[1]Specification of wages &amp; taxes'!B107="","",CONCATENATE("01","-",VLOOKUP('[1]Specification of wages &amp; taxes'!$E$2,'[1]Specification of wages &amp; taxes'!$A$208:$L$219,12,FALSE),"-",[1]Kurs!$A$1,))</f>
        <v/>
      </c>
      <c r="D102" s="132" t="str">
        <f>IF('[1]Specification of wages &amp; taxes'!B107="","",CONCATENATE(VLOOKUP('[1]Specification of wages &amp; taxes'!E107,'[1]Specification of wages &amp; taxes'!$B$208:$L$238,11,FALSE),VLOOKUP('[1]Specification of wages &amp; taxes'!F107,'[1]Specification of wages &amp; taxes'!$B$208:$L$238,11,FALSE),RIGHT('[1]Specification of wages &amp; taxes'!G107,2),IF('[1]Specification of wages &amp; taxes'!H107&gt;0,IF('[1]Specification of wages &amp; taxes'!H107&gt;999,'[1]Specification of wages &amp; taxes'!H107,CONCATENATE("0",'[1]Specification of wages &amp; taxes'!H107)),"0000")))</f>
        <v/>
      </c>
      <c r="E102" s="132" t="str">
        <f>IF('[1]Specification of wages &amp; taxes'!B107="","",VLOOKUP('[1]Specification of wages &amp; taxes'!L107,'[1]Specification of wages &amp; taxes'!$G$215:$I$220,3,FALSE))</f>
        <v/>
      </c>
      <c r="F102" s="132" t="str">
        <f>IF('[1]Specification of wages &amp; taxes'!B107="","",ROUND('[1]Specification of wages &amp; taxes'!AA107,0))</f>
        <v/>
      </c>
      <c r="G102" s="133" t="str">
        <f>IF('[1]Specification of wages &amp; taxes'!B107="","",ROUND('[1]Specification of wages &amp; taxes'!U107,0))</f>
        <v/>
      </c>
      <c r="H102" s="134" t="str">
        <f>IF('[1]Specification of wages &amp; taxes'!B107="","",CONCATENATE(B102,";",C102,";",D102,";",E102,";",F102,";",G102))</f>
        <v/>
      </c>
    </row>
    <row r="103" spans="1:8" ht="12.75" customHeight="1">
      <c r="A103" s="124"/>
      <c r="B103" s="131" t="str">
        <f>IF('[1]Specification of wages &amp; taxes'!B108="","",'[1]Specification of wages &amp; taxes'!$C$3)</f>
        <v/>
      </c>
      <c r="C103" s="132" t="str">
        <f>IF('[1]Specification of wages &amp; taxes'!B108="","",CONCATENATE("01","-",VLOOKUP('[1]Specification of wages &amp; taxes'!$E$2,'[1]Specification of wages &amp; taxes'!$A$208:$L$219,12,FALSE),"-",[1]Kurs!$A$1,))</f>
        <v/>
      </c>
      <c r="D103" s="132" t="str">
        <f>IF('[1]Specification of wages &amp; taxes'!B108="","",CONCATENATE(VLOOKUP('[1]Specification of wages &amp; taxes'!E108,'[1]Specification of wages &amp; taxes'!$B$208:$L$238,11,FALSE),VLOOKUP('[1]Specification of wages &amp; taxes'!F108,'[1]Specification of wages &amp; taxes'!$B$208:$L$238,11,FALSE),RIGHT('[1]Specification of wages &amp; taxes'!G108,2),IF('[1]Specification of wages &amp; taxes'!H108&gt;0,IF('[1]Specification of wages &amp; taxes'!H108&gt;999,'[1]Specification of wages &amp; taxes'!H108,CONCATENATE("0",'[1]Specification of wages &amp; taxes'!H108)),"0000")))</f>
        <v/>
      </c>
      <c r="E103" s="132" t="str">
        <f>IF('[1]Specification of wages &amp; taxes'!B108="","",VLOOKUP('[1]Specification of wages &amp; taxes'!L108,'[1]Specification of wages &amp; taxes'!$G$215:$I$220,3,FALSE))</f>
        <v/>
      </c>
      <c r="F103" s="132" t="str">
        <f>IF('[1]Specification of wages &amp; taxes'!B108="","",ROUND('[1]Specification of wages &amp; taxes'!AA108,0))</f>
        <v/>
      </c>
      <c r="G103" s="133" t="str">
        <f>IF('[1]Specification of wages &amp; taxes'!B108="","",ROUND('[1]Specification of wages &amp; taxes'!U108,0))</f>
        <v/>
      </c>
      <c r="H103" s="134" t="str">
        <f>IF('[1]Specification of wages &amp; taxes'!B108="","",CONCATENATE(B103,";",C103,";",D103,";",E103,";",F103,";",G103))</f>
        <v/>
      </c>
    </row>
    <row r="104" spans="1:8" ht="12.75" customHeight="1">
      <c r="A104" s="124"/>
      <c r="B104" s="131" t="str">
        <f>IF('[1]Specification of wages &amp; taxes'!B109="","",'[1]Specification of wages &amp; taxes'!$C$3)</f>
        <v/>
      </c>
      <c r="C104" s="132" t="str">
        <f>IF('[1]Specification of wages &amp; taxes'!B109="","",CONCATENATE("01","-",VLOOKUP('[1]Specification of wages &amp; taxes'!$E$2,'[1]Specification of wages &amp; taxes'!$A$208:$L$219,12,FALSE),"-",[1]Kurs!$A$1,))</f>
        <v/>
      </c>
      <c r="D104" s="132" t="str">
        <f>IF('[1]Specification of wages &amp; taxes'!B109="","",CONCATENATE(VLOOKUP('[1]Specification of wages &amp; taxes'!E109,'[1]Specification of wages &amp; taxes'!$B$208:$L$238,11,FALSE),VLOOKUP('[1]Specification of wages &amp; taxes'!F109,'[1]Specification of wages &amp; taxes'!$B$208:$L$238,11,FALSE),RIGHT('[1]Specification of wages &amp; taxes'!G109,2),IF('[1]Specification of wages &amp; taxes'!H109&gt;0,IF('[1]Specification of wages &amp; taxes'!H109&gt;999,'[1]Specification of wages &amp; taxes'!H109,CONCATENATE("0",'[1]Specification of wages &amp; taxes'!H109)),"0000")))</f>
        <v/>
      </c>
      <c r="E104" s="132" t="str">
        <f>IF('[1]Specification of wages &amp; taxes'!B109="","",VLOOKUP('[1]Specification of wages &amp; taxes'!L109,'[1]Specification of wages &amp; taxes'!$G$215:$I$220,3,FALSE))</f>
        <v/>
      </c>
      <c r="F104" s="132" t="str">
        <f>IF('[1]Specification of wages &amp; taxes'!B109="","",ROUND('[1]Specification of wages &amp; taxes'!AA109,0))</f>
        <v/>
      </c>
      <c r="G104" s="133" t="str">
        <f>IF('[1]Specification of wages &amp; taxes'!B109="","",ROUND('[1]Specification of wages &amp; taxes'!U109,0))</f>
        <v/>
      </c>
      <c r="H104" s="134" t="str">
        <f>IF('[1]Specification of wages &amp; taxes'!B109="","",CONCATENATE(B104,";",C104,";",D104,";",E104,";",F104,";",G104))</f>
        <v/>
      </c>
    </row>
    <row r="105" spans="1:8" ht="12.75" customHeight="1">
      <c r="A105" s="124"/>
      <c r="B105" s="131" t="str">
        <f>IF('[1]Specification of wages &amp; taxes'!B110="","",'[1]Specification of wages &amp; taxes'!$C$3)</f>
        <v/>
      </c>
      <c r="C105" s="132" t="str">
        <f>IF('[1]Specification of wages &amp; taxes'!B110="","",CONCATENATE("01","-",VLOOKUP('[1]Specification of wages &amp; taxes'!$E$2,'[1]Specification of wages &amp; taxes'!$A$208:$L$219,12,FALSE),"-",[1]Kurs!$A$1,))</f>
        <v/>
      </c>
      <c r="D105" s="132" t="str">
        <f>IF('[1]Specification of wages &amp; taxes'!B110="","",CONCATENATE(VLOOKUP('[1]Specification of wages &amp; taxes'!E110,'[1]Specification of wages &amp; taxes'!$B$208:$L$238,11,FALSE),VLOOKUP('[1]Specification of wages &amp; taxes'!F110,'[1]Specification of wages &amp; taxes'!$B$208:$L$238,11,FALSE),RIGHT('[1]Specification of wages &amp; taxes'!G110,2),IF('[1]Specification of wages &amp; taxes'!H110&gt;0,IF('[1]Specification of wages &amp; taxes'!H110&gt;999,'[1]Specification of wages &amp; taxes'!H110,CONCATENATE("0",'[1]Specification of wages &amp; taxes'!H110)),"0000")))</f>
        <v/>
      </c>
      <c r="E105" s="132" t="str">
        <f>IF('[1]Specification of wages &amp; taxes'!B110="","",VLOOKUP('[1]Specification of wages &amp; taxes'!L110,'[1]Specification of wages &amp; taxes'!$G$215:$I$220,3,FALSE))</f>
        <v/>
      </c>
      <c r="F105" s="132" t="str">
        <f>IF('[1]Specification of wages &amp; taxes'!B110="","",ROUND('[1]Specification of wages &amp; taxes'!AA110,0))</f>
        <v/>
      </c>
      <c r="G105" s="133" t="str">
        <f>IF('[1]Specification of wages &amp; taxes'!B110="","",ROUND('[1]Specification of wages &amp; taxes'!U110,0))</f>
        <v/>
      </c>
      <c r="H105" s="134" t="str">
        <f>IF('[1]Specification of wages &amp; taxes'!B110="","",CONCATENATE(B105,";",C105,";",D105,";",E105,";",F105,";",G105))</f>
        <v/>
      </c>
    </row>
    <row r="106" spans="1:8" ht="12.75" customHeight="1">
      <c r="A106" s="124"/>
      <c r="B106" s="131" t="str">
        <f>IF('[1]Specification of wages &amp; taxes'!B111="","",'[1]Specification of wages &amp; taxes'!$C$3)</f>
        <v/>
      </c>
      <c r="C106" s="132" t="str">
        <f>IF('[1]Specification of wages &amp; taxes'!B111="","",CONCATENATE("01","-",VLOOKUP('[1]Specification of wages &amp; taxes'!$E$2,'[1]Specification of wages &amp; taxes'!$A$208:$L$219,12,FALSE),"-",[1]Kurs!$A$1,))</f>
        <v/>
      </c>
      <c r="D106" s="132" t="str">
        <f>IF('[1]Specification of wages &amp; taxes'!B111="","",CONCATENATE(VLOOKUP('[1]Specification of wages &amp; taxes'!E111,'[1]Specification of wages &amp; taxes'!$B$208:$L$238,11,FALSE),VLOOKUP('[1]Specification of wages &amp; taxes'!F111,'[1]Specification of wages &amp; taxes'!$B$208:$L$238,11,FALSE),RIGHT('[1]Specification of wages &amp; taxes'!G111,2),IF('[1]Specification of wages &amp; taxes'!H111&gt;0,IF('[1]Specification of wages &amp; taxes'!H111&gt;999,'[1]Specification of wages &amp; taxes'!H111,CONCATENATE("0",'[1]Specification of wages &amp; taxes'!H111)),"0000")))</f>
        <v/>
      </c>
      <c r="E106" s="132" t="str">
        <f>IF('[1]Specification of wages &amp; taxes'!B111="","",VLOOKUP('[1]Specification of wages &amp; taxes'!L111,'[1]Specification of wages &amp; taxes'!$G$215:$I$220,3,FALSE))</f>
        <v/>
      </c>
      <c r="F106" s="132" t="str">
        <f>IF('[1]Specification of wages &amp; taxes'!B111="","",ROUND('[1]Specification of wages &amp; taxes'!AA111,0))</f>
        <v/>
      </c>
      <c r="G106" s="133" t="str">
        <f>IF('[1]Specification of wages &amp; taxes'!B111="","",ROUND('[1]Specification of wages &amp; taxes'!U111,0))</f>
        <v/>
      </c>
      <c r="H106" s="134" t="str">
        <f>IF('[1]Specification of wages &amp; taxes'!B111="","",CONCATENATE(B106,";",C106,";",D106,";",E106,";",F106,";",G106))</f>
        <v/>
      </c>
    </row>
    <row r="107" spans="1:8" ht="12.75" customHeight="1">
      <c r="A107" s="124"/>
      <c r="B107" s="131" t="str">
        <f>IF('[1]Specification of wages &amp; taxes'!B112="","",'[1]Specification of wages &amp; taxes'!$C$3)</f>
        <v/>
      </c>
      <c r="C107" s="132" t="str">
        <f>IF('[1]Specification of wages &amp; taxes'!B112="","",CONCATENATE("01","-",VLOOKUP('[1]Specification of wages &amp; taxes'!$E$2,'[1]Specification of wages &amp; taxes'!$A$208:$L$219,12,FALSE),"-",[1]Kurs!$A$1,))</f>
        <v/>
      </c>
      <c r="D107" s="132" t="str">
        <f>IF('[1]Specification of wages &amp; taxes'!B112="","",CONCATENATE(VLOOKUP('[1]Specification of wages &amp; taxes'!E112,'[1]Specification of wages &amp; taxes'!$B$208:$L$238,11,FALSE),VLOOKUP('[1]Specification of wages &amp; taxes'!F112,'[1]Specification of wages &amp; taxes'!$B$208:$L$238,11,FALSE),RIGHT('[1]Specification of wages &amp; taxes'!G112,2),IF('[1]Specification of wages &amp; taxes'!H112&gt;0,IF('[1]Specification of wages &amp; taxes'!H112&gt;999,'[1]Specification of wages &amp; taxes'!H112,CONCATENATE("0",'[1]Specification of wages &amp; taxes'!H112)),"0000")))</f>
        <v/>
      </c>
      <c r="E107" s="132" t="str">
        <f>IF('[1]Specification of wages &amp; taxes'!B112="","",VLOOKUP('[1]Specification of wages &amp; taxes'!L112,'[1]Specification of wages &amp; taxes'!$G$215:$I$220,3,FALSE))</f>
        <v/>
      </c>
      <c r="F107" s="132" t="str">
        <f>IF('[1]Specification of wages &amp; taxes'!B112="","",ROUND('[1]Specification of wages &amp; taxes'!AA112,0))</f>
        <v/>
      </c>
      <c r="G107" s="133" t="str">
        <f>IF('[1]Specification of wages &amp; taxes'!B112="","",ROUND('[1]Specification of wages &amp; taxes'!U112,0))</f>
        <v/>
      </c>
      <c r="H107" s="134" t="str">
        <f>IF('[1]Specification of wages &amp; taxes'!B112="","",CONCATENATE(B107,";",C107,";",D107,";",E107,";",F107,";",G107))</f>
        <v/>
      </c>
    </row>
    <row r="108" spans="1:8" ht="12.75" customHeight="1">
      <c r="A108" s="124"/>
      <c r="B108" s="131" t="str">
        <f>IF('[1]Specification of wages &amp; taxes'!B113="","",'[1]Specification of wages &amp; taxes'!$C$3)</f>
        <v/>
      </c>
      <c r="C108" s="132" t="str">
        <f>IF('[1]Specification of wages &amp; taxes'!B113="","",CONCATENATE("01","-",VLOOKUP('[1]Specification of wages &amp; taxes'!$E$2,'[1]Specification of wages &amp; taxes'!$A$208:$L$219,12,FALSE),"-",[1]Kurs!$A$1,))</f>
        <v/>
      </c>
      <c r="D108" s="132" t="str">
        <f>IF('[1]Specification of wages &amp; taxes'!B113="","",CONCATENATE(VLOOKUP('[1]Specification of wages &amp; taxes'!E113,'[1]Specification of wages &amp; taxes'!$B$208:$L$238,11,FALSE),VLOOKUP('[1]Specification of wages &amp; taxes'!F113,'[1]Specification of wages &amp; taxes'!$B$208:$L$238,11,FALSE),RIGHT('[1]Specification of wages &amp; taxes'!G113,2),IF('[1]Specification of wages &amp; taxes'!H113&gt;0,IF('[1]Specification of wages &amp; taxes'!H113&gt;999,'[1]Specification of wages &amp; taxes'!H113,CONCATENATE("0",'[1]Specification of wages &amp; taxes'!H113)),"0000")))</f>
        <v/>
      </c>
      <c r="E108" s="132" t="str">
        <f>IF('[1]Specification of wages &amp; taxes'!B113="","",VLOOKUP('[1]Specification of wages &amp; taxes'!L113,'[1]Specification of wages &amp; taxes'!$G$215:$I$220,3,FALSE))</f>
        <v/>
      </c>
      <c r="F108" s="132" t="str">
        <f>IF('[1]Specification of wages &amp; taxes'!B113="","",ROUND('[1]Specification of wages &amp; taxes'!AA113,0))</f>
        <v/>
      </c>
      <c r="G108" s="133" t="str">
        <f>IF('[1]Specification of wages &amp; taxes'!B113="","",ROUND('[1]Specification of wages &amp; taxes'!U113,0))</f>
        <v/>
      </c>
      <c r="H108" s="134" t="str">
        <f>IF('[1]Specification of wages &amp; taxes'!B113="","",CONCATENATE(B108,";",C108,";",D108,";",E108,";",F108,";",G108))</f>
        <v/>
      </c>
    </row>
    <row r="109" spans="1:8" ht="12.75" customHeight="1">
      <c r="A109" s="124"/>
      <c r="B109" s="131" t="str">
        <f>IF('[1]Specification of wages &amp; taxes'!B114="","",'[1]Specification of wages &amp; taxes'!$C$3)</f>
        <v/>
      </c>
      <c r="C109" s="132" t="str">
        <f>IF('[1]Specification of wages &amp; taxes'!B114="","",CONCATENATE("01","-",VLOOKUP('[1]Specification of wages &amp; taxes'!$E$2,'[1]Specification of wages &amp; taxes'!$A$208:$L$219,12,FALSE),"-",[1]Kurs!$A$1,))</f>
        <v/>
      </c>
      <c r="D109" s="132" t="str">
        <f>IF('[1]Specification of wages &amp; taxes'!B114="","",CONCATENATE(VLOOKUP('[1]Specification of wages &amp; taxes'!E114,'[1]Specification of wages &amp; taxes'!$B$208:$L$238,11,FALSE),VLOOKUP('[1]Specification of wages &amp; taxes'!F114,'[1]Specification of wages &amp; taxes'!$B$208:$L$238,11,FALSE),RIGHT('[1]Specification of wages &amp; taxes'!G114,2),IF('[1]Specification of wages &amp; taxes'!H114&gt;0,IF('[1]Specification of wages &amp; taxes'!H114&gt;999,'[1]Specification of wages &amp; taxes'!H114,CONCATENATE("0",'[1]Specification of wages &amp; taxes'!H114)),"0000")))</f>
        <v/>
      </c>
      <c r="E109" s="132" t="str">
        <f>IF('[1]Specification of wages &amp; taxes'!B114="","",VLOOKUP('[1]Specification of wages &amp; taxes'!L114,'[1]Specification of wages &amp; taxes'!$G$215:$I$220,3,FALSE))</f>
        <v/>
      </c>
      <c r="F109" s="132" t="str">
        <f>IF('[1]Specification of wages &amp; taxes'!B114="","",ROUND('[1]Specification of wages &amp; taxes'!AA114,0))</f>
        <v/>
      </c>
      <c r="G109" s="133" t="str">
        <f>IF('[1]Specification of wages &amp; taxes'!B114="","",ROUND('[1]Specification of wages &amp; taxes'!U114,0))</f>
        <v/>
      </c>
      <c r="H109" s="134" t="str">
        <f>IF('[1]Specification of wages &amp; taxes'!B114="","",CONCATENATE(B109,";",C109,";",D109,";",E109,";",F109,";",G109))</f>
        <v/>
      </c>
    </row>
    <row r="110" spans="1:8" ht="12.75" customHeight="1">
      <c r="A110" s="124"/>
      <c r="B110" s="131" t="str">
        <f>IF('[1]Specification of wages &amp; taxes'!B115="","",'[1]Specification of wages &amp; taxes'!$C$3)</f>
        <v/>
      </c>
      <c r="C110" s="132" t="str">
        <f>IF('[1]Specification of wages &amp; taxes'!B115="","",CONCATENATE("01","-",VLOOKUP('[1]Specification of wages &amp; taxes'!$E$2,'[1]Specification of wages &amp; taxes'!$A$208:$L$219,12,FALSE),"-",[1]Kurs!$A$1,))</f>
        <v/>
      </c>
      <c r="D110" s="132" t="str">
        <f>IF('[1]Specification of wages &amp; taxes'!B115="","",CONCATENATE(VLOOKUP('[1]Specification of wages &amp; taxes'!E115,'[1]Specification of wages &amp; taxes'!$B$208:$L$238,11,FALSE),VLOOKUP('[1]Specification of wages &amp; taxes'!F115,'[1]Specification of wages &amp; taxes'!$B$208:$L$238,11,FALSE),RIGHT('[1]Specification of wages &amp; taxes'!G115,2),IF('[1]Specification of wages &amp; taxes'!H115&gt;0,IF('[1]Specification of wages &amp; taxes'!H115&gt;999,'[1]Specification of wages &amp; taxes'!H115,CONCATENATE("0",'[1]Specification of wages &amp; taxes'!H115)),"0000")))</f>
        <v/>
      </c>
      <c r="E110" s="132" t="str">
        <f>IF('[1]Specification of wages &amp; taxes'!B115="","",VLOOKUP('[1]Specification of wages &amp; taxes'!L115,'[1]Specification of wages &amp; taxes'!$G$215:$I$220,3,FALSE))</f>
        <v/>
      </c>
      <c r="F110" s="132" t="str">
        <f>IF('[1]Specification of wages &amp; taxes'!B115="","",ROUND('[1]Specification of wages &amp; taxes'!AA115,0))</f>
        <v/>
      </c>
      <c r="G110" s="133" t="str">
        <f>IF('[1]Specification of wages &amp; taxes'!B115="","",ROUND('[1]Specification of wages &amp; taxes'!U115,0))</f>
        <v/>
      </c>
      <c r="H110" s="134" t="str">
        <f>IF('[1]Specification of wages &amp; taxes'!B115="","",CONCATENATE(B110,";",C110,";",D110,";",E110,";",F110,";",G110))</f>
        <v/>
      </c>
    </row>
    <row r="111" spans="1:8" ht="12.75" customHeight="1">
      <c r="A111" s="124"/>
      <c r="B111" s="131" t="str">
        <f>IF('[1]Specification of wages &amp; taxes'!B116="","",'[1]Specification of wages &amp; taxes'!$C$3)</f>
        <v/>
      </c>
      <c r="C111" s="132" t="str">
        <f>IF('[1]Specification of wages &amp; taxes'!B116="","",CONCATENATE("01","-",VLOOKUP('[1]Specification of wages &amp; taxes'!$E$2,'[1]Specification of wages &amp; taxes'!$A$208:$L$219,12,FALSE),"-",[1]Kurs!$A$1,))</f>
        <v/>
      </c>
      <c r="D111" s="132" t="str">
        <f>IF('[1]Specification of wages &amp; taxes'!B116="","",CONCATENATE(VLOOKUP('[1]Specification of wages &amp; taxes'!E116,'[1]Specification of wages &amp; taxes'!$B$208:$L$238,11,FALSE),VLOOKUP('[1]Specification of wages &amp; taxes'!F116,'[1]Specification of wages &amp; taxes'!$B$208:$L$238,11,FALSE),RIGHT('[1]Specification of wages &amp; taxes'!G116,2),IF('[1]Specification of wages &amp; taxes'!H116&gt;0,IF('[1]Specification of wages &amp; taxes'!H116&gt;999,'[1]Specification of wages &amp; taxes'!H116,CONCATENATE("0",'[1]Specification of wages &amp; taxes'!H116)),"0000")))</f>
        <v/>
      </c>
      <c r="E111" s="132" t="str">
        <f>IF('[1]Specification of wages &amp; taxes'!B116="","",VLOOKUP('[1]Specification of wages &amp; taxes'!L116,'[1]Specification of wages &amp; taxes'!$G$215:$I$220,3,FALSE))</f>
        <v/>
      </c>
      <c r="F111" s="132" t="str">
        <f>IF('[1]Specification of wages &amp; taxes'!B116="","",ROUND('[1]Specification of wages &amp; taxes'!AA116,0))</f>
        <v/>
      </c>
      <c r="G111" s="133" t="str">
        <f>IF('[1]Specification of wages &amp; taxes'!B116="","",ROUND('[1]Specification of wages &amp; taxes'!U116,0))</f>
        <v/>
      </c>
      <c r="H111" s="134" t="str">
        <f>IF('[1]Specification of wages &amp; taxes'!B116="","",CONCATENATE(B111,";",C111,";",D111,";",E111,";",F111,";",G111))</f>
        <v/>
      </c>
    </row>
    <row r="112" spans="1:8" ht="12.75" customHeight="1">
      <c r="A112" s="124"/>
      <c r="B112" s="131" t="str">
        <f>IF('[1]Specification of wages &amp; taxes'!B117="","",'[1]Specification of wages &amp; taxes'!$C$3)</f>
        <v/>
      </c>
      <c r="C112" s="132" t="str">
        <f>IF('[1]Specification of wages &amp; taxes'!B117="","",CONCATENATE("01","-",VLOOKUP('[1]Specification of wages &amp; taxes'!$E$2,'[1]Specification of wages &amp; taxes'!$A$208:$L$219,12,FALSE),"-",[1]Kurs!$A$1,))</f>
        <v/>
      </c>
      <c r="D112" s="132" t="str">
        <f>IF('[1]Specification of wages &amp; taxes'!B117="","",CONCATENATE(VLOOKUP('[1]Specification of wages &amp; taxes'!E117,'[1]Specification of wages &amp; taxes'!$B$208:$L$238,11,FALSE),VLOOKUP('[1]Specification of wages &amp; taxes'!F117,'[1]Specification of wages &amp; taxes'!$B$208:$L$238,11,FALSE),RIGHT('[1]Specification of wages &amp; taxes'!G117,2),IF('[1]Specification of wages &amp; taxes'!H117&gt;0,IF('[1]Specification of wages &amp; taxes'!H117&gt;999,'[1]Specification of wages &amp; taxes'!H117,CONCATENATE("0",'[1]Specification of wages &amp; taxes'!H117)),"0000")))</f>
        <v/>
      </c>
      <c r="E112" s="132" t="str">
        <f>IF('[1]Specification of wages &amp; taxes'!B117="","",VLOOKUP('[1]Specification of wages &amp; taxes'!L117,'[1]Specification of wages &amp; taxes'!$G$215:$I$220,3,FALSE))</f>
        <v/>
      </c>
      <c r="F112" s="132" t="str">
        <f>IF('[1]Specification of wages &amp; taxes'!B117="","",ROUND('[1]Specification of wages &amp; taxes'!AA117,0))</f>
        <v/>
      </c>
      <c r="G112" s="133" t="str">
        <f>IF('[1]Specification of wages &amp; taxes'!B117="","",ROUND('[1]Specification of wages &amp; taxes'!U117,0))</f>
        <v/>
      </c>
      <c r="H112" s="134" t="str">
        <f>IF('[1]Specification of wages &amp; taxes'!B117="","",CONCATENATE(B112,";",C112,";",D112,";",E112,";",F112,";",G112))</f>
        <v/>
      </c>
    </row>
    <row r="113" spans="1:8" ht="12.75" customHeight="1">
      <c r="A113" s="124"/>
      <c r="B113" s="131" t="str">
        <f>IF('[1]Specification of wages &amp; taxes'!B118="","",'[1]Specification of wages &amp; taxes'!$C$3)</f>
        <v/>
      </c>
      <c r="C113" s="132" t="str">
        <f>IF('[1]Specification of wages &amp; taxes'!B118="","",CONCATENATE("01","-",VLOOKUP('[1]Specification of wages &amp; taxes'!$E$2,'[1]Specification of wages &amp; taxes'!$A$208:$L$219,12,FALSE),"-",[1]Kurs!$A$1,))</f>
        <v/>
      </c>
      <c r="D113" s="132" t="str">
        <f>IF('[1]Specification of wages &amp; taxes'!B118="","",CONCATENATE(VLOOKUP('[1]Specification of wages &amp; taxes'!E118,'[1]Specification of wages &amp; taxes'!$B$208:$L$238,11,FALSE),VLOOKUP('[1]Specification of wages &amp; taxes'!F118,'[1]Specification of wages &amp; taxes'!$B$208:$L$238,11,FALSE),RIGHT('[1]Specification of wages &amp; taxes'!G118,2),IF('[1]Specification of wages &amp; taxes'!H118&gt;0,IF('[1]Specification of wages &amp; taxes'!H118&gt;999,'[1]Specification of wages &amp; taxes'!H118,CONCATENATE("0",'[1]Specification of wages &amp; taxes'!H118)),"0000")))</f>
        <v/>
      </c>
      <c r="E113" s="132" t="str">
        <f>IF('[1]Specification of wages &amp; taxes'!B118="","",VLOOKUP('[1]Specification of wages &amp; taxes'!L118,'[1]Specification of wages &amp; taxes'!$G$215:$I$220,3,FALSE))</f>
        <v/>
      </c>
      <c r="F113" s="132" t="str">
        <f>IF('[1]Specification of wages &amp; taxes'!B118="","",ROUND('[1]Specification of wages &amp; taxes'!AA118,0))</f>
        <v/>
      </c>
      <c r="G113" s="133" t="str">
        <f>IF('[1]Specification of wages &amp; taxes'!B118="","",ROUND('[1]Specification of wages &amp; taxes'!U118,0))</f>
        <v/>
      </c>
      <c r="H113" s="134" t="str">
        <f>IF('[1]Specification of wages &amp; taxes'!B118="","",CONCATENATE(B113,";",C113,";",D113,";",E113,";",F113,";",G113))</f>
        <v/>
      </c>
    </row>
    <row r="114" spans="1:8" ht="12.75" customHeight="1">
      <c r="A114" s="124"/>
      <c r="B114" s="131" t="str">
        <f>IF('[1]Specification of wages &amp; taxes'!B119="","",'[1]Specification of wages &amp; taxes'!$C$3)</f>
        <v/>
      </c>
      <c r="C114" s="132" t="str">
        <f>IF('[1]Specification of wages &amp; taxes'!B119="","",CONCATENATE("01","-",VLOOKUP('[1]Specification of wages &amp; taxes'!$E$2,'[1]Specification of wages &amp; taxes'!$A$208:$L$219,12,FALSE),"-",[1]Kurs!$A$1,))</f>
        <v/>
      </c>
      <c r="D114" s="132" t="str">
        <f>IF('[1]Specification of wages &amp; taxes'!B119="","",CONCATENATE(VLOOKUP('[1]Specification of wages &amp; taxes'!E119,'[1]Specification of wages &amp; taxes'!$B$208:$L$238,11,FALSE),VLOOKUP('[1]Specification of wages &amp; taxes'!F119,'[1]Specification of wages &amp; taxes'!$B$208:$L$238,11,FALSE),RIGHT('[1]Specification of wages &amp; taxes'!G119,2),IF('[1]Specification of wages &amp; taxes'!H119&gt;0,IF('[1]Specification of wages &amp; taxes'!H119&gt;999,'[1]Specification of wages &amp; taxes'!H119,CONCATENATE("0",'[1]Specification of wages &amp; taxes'!H119)),"0000")))</f>
        <v/>
      </c>
      <c r="E114" s="132" t="str">
        <f>IF('[1]Specification of wages &amp; taxes'!B119="","",VLOOKUP('[1]Specification of wages &amp; taxes'!L119,'[1]Specification of wages &amp; taxes'!$G$215:$I$220,3,FALSE))</f>
        <v/>
      </c>
      <c r="F114" s="132" t="str">
        <f>IF('[1]Specification of wages &amp; taxes'!B119="","",ROUND('[1]Specification of wages &amp; taxes'!AA119,0))</f>
        <v/>
      </c>
      <c r="G114" s="133" t="str">
        <f>IF('[1]Specification of wages &amp; taxes'!B119="","",ROUND('[1]Specification of wages &amp; taxes'!U119,0))</f>
        <v/>
      </c>
      <c r="H114" s="134" t="str">
        <f>IF('[1]Specification of wages &amp; taxes'!B119="","",CONCATENATE(B114,";",C114,";",D114,";",E114,";",F114,";",G114))</f>
        <v/>
      </c>
    </row>
    <row r="115" spans="1:8" ht="12.75" customHeight="1">
      <c r="A115" s="124"/>
      <c r="B115" s="131" t="str">
        <f>IF('[1]Specification of wages &amp; taxes'!B120="","",'[1]Specification of wages &amp; taxes'!$C$3)</f>
        <v/>
      </c>
      <c r="C115" s="132" t="str">
        <f>IF('[1]Specification of wages &amp; taxes'!B120="","",CONCATENATE("01","-",VLOOKUP('[1]Specification of wages &amp; taxes'!$E$2,'[1]Specification of wages &amp; taxes'!$A$208:$L$219,12,FALSE),"-",[1]Kurs!$A$1,))</f>
        <v/>
      </c>
      <c r="D115" s="132" t="str">
        <f>IF('[1]Specification of wages &amp; taxes'!B120="","",CONCATENATE(VLOOKUP('[1]Specification of wages &amp; taxes'!E120,'[1]Specification of wages &amp; taxes'!$B$208:$L$238,11,FALSE),VLOOKUP('[1]Specification of wages &amp; taxes'!F120,'[1]Specification of wages &amp; taxes'!$B$208:$L$238,11,FALSE),RIGHT('[1]Specification of wages &amp; taxes'!G120,2),IF('[1]Specification of wages &amp; taxes'!H120&gt;0,IF('[1]Specification of wages &amp; taxes'!H120&gt;999,'[1]Specification of wages &amp; taxes'!H120,CONCATENATE("0",'[1]Specification of wages &amp; taxes'!H120)),"0000")))</f>
        <v/>
      </c>
      <c r="E115" s="132" t="str">
        <f>IF('[1]Specification of wages &amp; taxes'!B120="","",VLOOKUP('[1]Specification of wages &amp; taxes'!L120,'[1]Specification of wages &amp; taxes'!$G$215:$I$220,3,FALSE))</f>
        <v/>
      </c>
      <c r="F115" s="132" t="str">
        <f>IF('[1]Specification of wages &amp; taxes'!B120="","",ROUND('[1]Specification of wages &amp; taxes'!AA120,0))</f>
        <v/>
      </c>
      <c r="G115" s="133" t="str">
        <f>IF('[1]Specification of wages &amp; taxes'!B120="","",ROUND('[1]Specification of wages &amp; taxes'!U120,0))</f>
        <v/>
      </c>
      <c r="H115" s="134" t="str">
        <f>IF('[1]Specification of wages &amp; taxes'!B120="","",CONCATENATE(B115,";",C115,";",D115,";",E115,";",F115,";",G115))</f>
        <v/>
      </c>
    </row>
    <row r="116" spans="1:8" ht="12.75" customHeight="1">
      <c r="A116" s="124"/>
      <c r="B116" s="131" t="str">
        <f>IF('[1]Specification of wages &amp; taxes'!B121="","",'[1]Specification of wages &amp; taxes'!$C$3)</f>
        <v/>
      </c>
      <c r="C116" s="132" t="str">
        <f>IF('[1]Specification of wages &amp; taxes'!B121="","",CONCATENATE("01","-",VLOOKUP('[1]Specification of wages &amp; taxes'!$E$2,'[1]Specification of wages &amp; taxes'!$A$208:$L$219,12,FALSE),"-",[1]Kurs!$A$1,))</f>
        <v/>
      </c>
      <c r="D116" s="132" t="str">
        <f>IF('[1]Specification of wages &amp; taxes'!B121="","",CONCATENATE(VLOOKUP('[1]Specification of wages &amp; taxes'!E121,'[1]Specification of wages &amp; taxes'!$B$208:$L$238,11,FALSE),VLOOKUP('[1]Specification of wages &amp; taxes'!F121,'[1]Specification of wages &amp; taxes'!$B$208:$L$238,11,FALSE),RIGHT('[1]Specification of wages &amp; taxes'!G121,2),IF('[1]Specification of wages &amp; taxes'!H121&gt;0,IF('[1]Specification of wages &amp; taxes'!H121&gt;999,'[1]Specification of wages &amp; taxes'!H121,CONCATENATE("0",'[1]Specification of wages &amp; taxes'!H121)),"0000")))</f>
        <v/>
      </c>
      <c r="E116" s="132" t="str">
        <f>IF('[1]Specification of wages &amp; taxes'!B121="","",VLOOKUP('[1]Specification of wages &amp; taxes'!L121,'[1]Specification of wages &amp; taxes'!$G$215:$I$220,3,FALSE))</f>
        <v/>
      </c>
      <c r="F116" s="132" t="str">
        <f>IF('[1]Specification of wages &amp; taxes'!B121="","",ROUND('[1]Specification of wages &amp; taxes'!AA121,0))</f>
        <v/>
      </c>
      <c r="G116" s="133" t="str">
        <f>IF('[1]Specification of wages &amp; taxes'!B121="","",ROUND('[1]Specification of wages &amp; taxes'!U121,0))</f>
        <v/>
      </c>
      <c r="H116" s="134" t="str">
        <f>IF('[1]Specification of wages &amp; taxes'!B121="","",CONCATENATE(B116,";",C116,";",D116,";",E116,";",F116,";",G116))</f>
        <v/>
      </c>
    </row>
    <row r="117" spans="1:8" ht="12.75" customHeight="1">
      <c r="A117" s="124"/>
      <c r="B117" s="131" t="str">
        <f>IF('[1]Specification of wages &amp; taxes'!B122="","",'[1]Specification of wages &amp; taxes'!$C$3)</f>
        <v/>
      </c>
      <c r="C117" s="132" t="str">
        <f>IF('[1]Specification of wages &amp; taxes'!B122="","",CONCATENATE("01","-",VLOOKUP('[1]Specification of wages &amp; taxes'!$E$2,'[1]Specification of wages &amp; taxes'!$A$208:$L$219,12,FALSE),"-",[1]Kurs!$A$1,))</f>
        <v/>
      </c>
      <c r="D117" s="132" t="str">
        <f>IF('[1]Specification of wages &amp; taxes'!B122="","",CONCATENATE(VLOOKUP('[1]Specification of wages &amp; taxes'!E122,'[1]Specification of wages &amp; taxes'!$B$208:$L$238,11,FALSE),VLOOKUP('[1]Specification of wages &amp; taxes'!F122,'[1]Specification of wages &amp; taxes'!$B$208:$L$238,11,FALSE),RIGHT('[1]Specification of wages &amp; taxes'!G122,2),IF('[1]Specification of wages &amp; taxes'!H122&gt;0,IF('[1]Specification of wages &amp; taxes'!H122&gt;999,'[1]Specification of wages &amp; taxes'!H122,CONCATENATE("0",'[1]Specification of wages &amp; taxes'!H122)),"0000")))</f>
        <v/>
      </c>
      <c r="E117" s="132" t="str">
        <f>IF('[1]Specification of wages &amp; taxes'!B122="","",VLOOKUP('[1]Specification of wages &amp; taxes'!L122,'[1]Specification of wages &amp; taxes'!$G$215:$I$220,3,FALSE))</f>
        <v/>
      </c>
      <c r="F117" s="132" t="str">
        <f>IF('[1]Specification of wages &amp; taxes'!B122="","",ROUND('[1]Specification of wages &amp; taxes'!AA122,0))</f>
        <v/>
      </c>
      <c r="G117" s="133" t="str">
        <f>IF('[1]Specification of wages &amp; taxes'!B122="","",ROUND('[1]Specification of wages &amp; taxes'!U122,0))</f>
        <v/>
      </c>
      <c r="H117" s="134" t="str">
        <f>IF('[1]Specification of wages &amp; taxes'!B122="","",CONCATENATE(B117,";",C117,";",D117,";",E117,";",F117,";",G117))</f>
        <v/>
      </c>
    </row>
    <row r="118" spans="1:8" ht="12.75" customHeight="1">
      <c r="A118" s="124"/>
      <c r="B118" s="131" t="str">
        <f>IF('[1]Specification of wages &amp; taxes'!B123="","",'[1]Specification of wages &amp; taxes'!$C$3)</f>
        <v/>
      </c>
      <c r="C118" s="132" t="str">
        <f>IF('[1]Specification of wages &amp; taxes'!B123="","",CONCATENATE("01","-",VLOOKUP('[1]Specification of wages &amp; taxes'!$E$2,'[1]Specification of wages &amp; taxes'!$A$208:$L$219,12,FALSE),"-",[1]Kurs!$A$1,))</f>
        <v/>
      </c>
      <c r="D118" s="132" t="str">
        <f>IF('[1]Specification of wages &amp; taxes'!B123="","",CONCATENATE(VLOOKUP('[1]Specification of wages &amp; taxes'!E123,'[1]Specification of wages &amp; taxes'!$B$208:$L$238,11,FALSE),VLOOKUP('[1]Specification of wages &amp; taxes'!F123,'[1]Specification of wages &amp; taxes'!$B$208:$L$238,11,FALSE),RIGHT('[1]Specification of wages &amp; taxes'!G123,2),IF('[1]Specification of wages &amp; taxes'!H123&gt;0,IF('[1]Specification of wages &amp; taxes'!H123&gt;999,'[1]Specification of wages &amp; taxes'!H123,CONCATENATE("0",'[1]Specification of wages &amp; taxes'!H123)),"0000")))</f>
        <v/>
      </c>
      <c r="E118" s="132" t="str">
        <f>IF('[1]Specification of wages &amp; taxes'!B123="","",VLOOKUP('[1]Specification of wages &amp; taxes'!L123,'[1]Specification of wages &amp; taxes'!$G$215:$I$220,3,FALSE))</f>
        <v/>
      </c>
      <c r="F118" s="132" t="str">
        <f>IF('[1]Specification of wages &amp; taxes'!B123="","",ROUND('[1]Specification of wages &amp; taxes'!AA123,0))</f>
        <v/>
      </c>
      <c r="G118" s="133" t="str">
        <f>IF('[1]Specification of wages &amp; taxes'!B123="","",ROUND('[1]Specification of wages &amp; taxes'!U123,0))</f>
        <v/>
      </c>
      <c r="H118" s="134" t="str">
        <f>IF('[1]Specification of wages &amp; taxes'!B123="","",CONCATENATE(B118,";",C118,";",D118,";",E118,";",F118,";",G118))</f>
        <v/>
      </c>
    </row>
    <row r="119" spans="1:8" ht="12.75" customHeight="1">
      <c r="A119" s="124"/>
      <c r="B119" s="131" t="str">
        <f>IF('[1]Specification of wages &amp; taxes'!B124="","",'[1]Specification of wages &amp; taxes'!$C$3)</f>
        <v/>
      </c>
      <c r="C119" s="132" t="str">
        <f>IF('[1]Specification of wages &amp; taxes'!B124="","",CONCATENATE("01","-",VLOOKUP('[1]Specification of wages &amp; taxes'!$E$2,'[1]Specification of wages &amp; taxes'!$A$208:$L$219,12,FALSE),"-",[1]Kurs!$A$1,))</f>
        <v/>
      </c>
      <c r="D119" s="132" t="str">
        <f>IF('[1]Specification of wages &amp; taxes'!B124="","",CONCATENATE(VLOOKUP('[1]Specification of wages &amp; taxes'!E124,'[1]Specification of wages &amp; taxes'!$B$208:$L$238,11,FALSE),VLOOKUP('[1]Specification of wages &amp; taxes'!F124,'[1]Specification of wages &amp; taxes'!$B$208:$L$238,11,FALSE),RIGHT('[1]Specification of wages &amp; taxes'!G124,2),IF('[1]Specification of wages &amp; taxes'!H124&gt;0,IF('[1]Specification of wages &amp; taxes'!H124&gt;999,'[1]Specification of wages &amp; taxes'!H124,CONCATENATE("0",'[1]Specification of wages &amp; taxes'!H124)),"0000")))</f>
        <v/>
      </c>
      <c r="E119" s="132" t="str">
        <f>IF('[1]Specification of wages &amp; taxes'!B124="","",VLOOKUP('[1]Specification of wages &amp; taxes'!L124,'[1]Specification of wages &amp; taxes'!$G$215:$I$220,3,FALSE))</f>
        <v/>
      </c>
      <c r="F119" s="132" t="str">
        <f>IF('[1]Specification of wages &amp; taxes'!B124="","",ROUND('[1]Specification of wages &amp; taxes'!AA124,0))</f>
        <v/>
      </c>
      <c r="G119" s="133" t="str">
        <f>IF('[1]Specification of wages &amp; taxes'!B124="","",ROUND('[1]Specification of wages &amp; taxes'!U124,0))</f>
        <v/>
      </c>
      <c r="H119" s="134" t="str">
        <f>IF('[1]Specification of wages &amp; taxes'!B124="","",CONCATENATE(B119,";",C119,";",D119,";",E119,";",F119,";",G119))</f>
        <v/>
      </c>
    </row>
    <row r="120" spans="1:8" ht="12.75" customHeight="1">
      <c r="A120" s="124"/>
      <c r="B120" s="131" t="str">
        <f>IF('[1]Specification of wages &amp; taxes'!B125="","",'[1]Specification of wages &amp; taxes'!$C$3)</f>
        <v/>
      </c>
      <c r="C120" s="132" t="str">
        <f>IF('[1]Specification of wages &amp; taxes'!B125="","",CONCATENATE("01","-",VLOOKUP('[1]Specification of wages &amp; taxes'!$E$2,'[1]Specification of wages &amp; taxes'!$A$208:$L$219,12,FALSE),"-",[1]Kurs!$A$1,))</f>
        <v/>
      </c>
      <c r="D120" s="132" t="str">
        <f>IF('[1]Specification of wages &amp; taxes'!B125="","",CONCATENATE(VLOOKUP('[1]Specification of wages &amp; taxes'!E125,'[1]Specification of wages &amp; taxes'!$B$208:$L$238,11,FALSE),VLOOKUP('[1]Specification of wages &amp; taxes'!F125,'[1]Specification of wages &amp; taxes'!$B$208:$L$238,11,FALSE),RIGHT('[1]Specification of wages &amp; taxes'!G125,2),IF('[1]Specification of wages &amp; taxes'!H125&gt;0,IF('[1]Specification of wages &amp; taxes'!H125&gt;999,'[1]Specification of wages &amp; taxes'!H125,CONCATENATE("0",'[1]Specification of wages &amp; taxes'!H125)),"0000")))</f>
        <v/>
      </c>
      <c r="E120" s="132" t="str">
        <f>IF('[1]Specification of wages &amp; taxes'!B125="","",VLOOKUP('[1]Specification of wages &amp; taxes'!L125,'[1]Specification of wages &amp; taxes'!$G$215:$I$220,3,FALSE))</f>
        <v/>
      </c>
      <c r="F120" s="132" t="str">
        <f>IF('[1]Specification of wages &amp; taxes'!B125="","",ROUND('[1]Specification of wages &amp; taxes'!AA125,0))</f>
        <v/>
      </c>
      <c r="G120" s="133" t="str">
        <f>IF('[1]Specification of wages &amp; taxes'!B125="","",ROUND('[1]Specification of wages &amp; taxes'!U125,0))</f>
        <v/>
      </c>
      <c r="H120" s="134" t="str">
        <f>IF('[1]Specification of wages &amp; taxes'!B125="","",CONCATENATE(B120,";",C120,";",D120,";",E120,";",F120,";",G120))</f>
        <v/>
      </c>
    </row>
    <row r="121" spans="1:8" ht="12.75" customHeight="1">
      <c r="A121" s="124"/>
      <c r="B121" s="131" t="str">
        <f>IF('[1]Specification of wages &amp; taxes'!B126="","",'[1]Specification of wages &amp; taxes'!$C$3)</f>
        <v/>
      </c>
      <c r="C121" s="132" t="str">
        <f>IF('[1]Specification of wages &amp; taxes'!B126="","",CONCATENATE("01","-",VLOOKUP('[1]Specification of wages &amp; taxes'!$E$2,'[1]Specification of wages &amp; taxes'!$A$208:$L$219,12,FALSE),"-",[1]Kurs!$A$1,))</f>
        <v/>
      </c>
      <c r="D121" s="132" t="str">
        <f>IF('[1]Specification of wages &amp; taxes'!B126="","",CONCATENATE(VLOOKUP('[1]Specification of wages &amp; taxes'!E126,'[1]Specification of wages &amp; taxes'!$B$208:$L$238,11,FALSE),VLOOKUP('[1]Specification of wages &amp; taxes'!F126,'[1]Specification of wages &amp; taxes'!$B$208:$L$238,11,FALSE),RIGHT('[1]Specification of wages &amp; taxes'!G126,2),IF('[1]Specification of wages &amp; taxes'!H126&gt;0,IF('[1]Specification of wages &amp; taxes'!H126&gt;999,'[1]Specification of wages &amp; taxes'!H126,CONCATENATE("0",'[1]Specification of wages &amp; taxes'!H126)),"0000")))</f>
        <v/>
      </c>
      <c r="E121" s="132" t="str">
        <f>IF('[1]Specification of wages &amp; taxes'!B126="","",VLOOKUP('[1]Specification of wages &amp; taxes'!L126,'[1]Specification of wages &amp; taxes'!$G$215:$I$220,3,FALSE))</f>
        <v/>
      </c>
      <c r="F121" s="132" t="str">
        <f>IF('[1]Specification of wages &amp; taxes'!B126="","",ROUND('[1]Specification of wages &amp; taxes'!AA126,0))</f>
        <v/>
      </c>
      <c r="G121" s="133" t="str">
        <f>IF('[1]Specification of wages &amp; taxes'!B126="","",ROUND('[1]Specification of wages &amp; taxes'!U126,0))</f>
        <v/>
      </c>
      <c r="H121" s="134" t="str">
        <f>IF('[1]Specification of wages &amp; taxes'!B126="","",CONCATENATE(B121,";",C121,";",D121,";",E121,";",F121,";",G121))</f>
        <v/>
      </c>
    </row>
    <row r="122" spans="1:8" ht="12.75" customHeight="1">
      <c r="A122" s="124"/>
      <c r="B122" s="131" t="str">
        <f>IF('[1]Specification of wages &amp; taxes'!B127="","",'[1]Specification of wages &amp; taxes'!$C$3)</f>
        <v/>
      </c>
      <c r="C122" s="132" t="str">
        <f>IF('[1]Specification of wages &amp; taxes'!B127="","",CONCATENATE("01","-",VLOOKUP('[1]Specification of wages &amp; taxes'!$E$2,'[1]Specification of wages &amp; taxes'!$A$208:$L$219,12,FALSE),"-",[1]Kurs!$A$1,))</f>
        <v/>
      </c>
      <c r="D122" s="132" t="str">
        <f>IF('[1]Specification of wages &amp; taxes'!B127="","",CONCATENATE(VLOOKUP('[1]Specification of wages &amp; taxes'!E127,'[1]Specification of wages &amp; taxes'!$B$208:$L$238,11,FALSE),VLOOKUP('[1]Specification of wages &amp; taxes'!F127,'[1]Specification of wages &amp; taxes'!$B$208:$L$238,11,FALSE),RIGHT('[1]Specification of wages &amp; taxes'!G127,2),IF('[1]Specification of wages &amp; taxes'!H127&gt;0,IF('[1]Specification of wages &amp; taxes'!H127&gt;999,'[1]Specification of wages &amp; taxes'!H127,CONCATENATE("0",'[1]Specification of wages &amp; taxes'!H127)),"0000")))</f>
        <v/>
      </c>
      <c r="E122" s="132" t="str">
        <f>IF('[1]Specification of wages &amp; taxes'!B127="","",VLOOKUP('[1]Specification of wages &amp; taxes'!L127,'[1]Specification of wages &amp; taxes'!$G$215:$I$220,3,FALSE))</f>
        <v/>
      </c>
      <c r="F122" s="132" t="str">
        <f>IF('[1]Specification of wages &amp; taxes'!B127="","",ROUND('[1]Specification of wages &amp; taxes'!AA127,0))</f>
        <v/>
      </c>
      <c r="G122" s="133" t="str">
        <f>IF('[1]Specification of wages &amp; taxes'!B127="","",ROUND('[1]Specification of wages &amp; taxes'!U127,0))</f>
        <v/>
      </c>
      <c r="H122" s="134" t="str">
        <f>IF('[1]Specification of wages &amp; taxes'!B127="","",CONCATENATE(B122,";",C122,";",D122,";",E122,";",F122,";",G122))</f>
        <v/>
      </c>
    </row>
    <row r="123" spans="1:8" ht="12.75" customHeight="1">
      <c r="A123" s="124"/>
      <c r="B123" s="131" t="str">
        <f>IF('[1]Specification of wages &amp; taxes'!B128="","",'[1]Specification of wages &amp; taxes'!$C$3)</f>
        <v/>
      </c>
      <c r="C123" s="132" t="str">
        <f>IF('[1]Specification of wages &amp; taxes'!B128="","",CONCATENATE("01","-",VLOOKUP('[1]Specification of wages &amp; taxes'!$E$2,'[1]Specification of wages &amp; taxes'!$A$208:$L$219,12,FALSE),"-",[1]Kurs!$A$1,))</f>
        <v/>
      </c>
      <c r="D123" s="132" t="str">
        <f>IF('[1]Specification of wages &amp; taxes'!B128="","",CONCATENATE(VLOOKUP('[1]Specification of wages &amp; taxes'!E128,'[1]Specification of wages &amp; taxes'!$B$208:$L$238,11,FALSE),VLOOKUP('[1]Specification of wages &amp; taxes'!F128,'[1]Specification of wages &amp; taxes'!$B$208:$L$238,11,FALSE),RIGHT('[1]Specification of wages &amp; taxes'!G128,2),IF('[1]Specification of wages &amp; taxes'!H128&gt;0,IF('[1]Specification of wages &amp; taxes'!H128&gt;999,'[1]Specification of wages &amp; taxes'!H128,CONCATENATE("0",'[1]Specification of wages &amp; taxes'!H128)),"0000")))</f>
        <v/>
      </c>
      <c r="E123" s="132" t="str">
        <f>IF('[1]Specification of wages &amp; taxes'!B128="","",VLOOKUP('[1]Specification of wages &amp; taxes'!L128,'[1]Specification of wages &amp; taxes'!$G$215:$I$220,3,FALSE))</f>
        <v/>
      </c>
      <c r="F123" s="132" t="str">
        <f>IF('[1]Specification of wages &amp; taxes'!B128="","",ROUND('[1]Specification of wages &amp; taxes'!AA128,0))</f>
        <v/>
      </c>
      <c r="G123" s="133" t="str">
        <f>IF('[1]Specification of wages &amp; taxes'!B128="","",ROUND('[1]Specification of wages &amp; taxes'!U128,0))</f>
        <v/>
      </c>
      <c r="H123" s="134" t="str">
        <f>IF('[1]Specification of wages &amp; taxes'!B128="","",CONCATENATE(B123,";",C123,";",D123,";",E123,";",F123,";",G123))</f>
        <v/>
      </c>
    </row>
    <row r="124" spans="1:8" ht="12.75" customHeight="1">
      <c r="A124" s="124"/>
      <c r="B124" s="131" t="str">
        <f>IF('[1]Specification of wages &amp; taxes'!B129="","",'[1]Specification of wages &amp; taxes'!$C$3)</f>
        <v/>
      </c>
      <c r="C124" s="132" t="str">
        <f>IF('[1]Specification of wages &amp; taxes'!B129="","",CONCATENATE("01","-",VLOOKUP('[1]Specification of wages &amp; taxes'!$E$2,'[1]Specification of wages &amp; taxes'!$A$208:$L$219,12,FALSE),"-",[1]Kurs!$A$1,))</f>
        <v/>
      </c>
      <c r="D124" s="132" t="str">
        <f>IF('[1]Specification of wages &amp; taxes'!B129="","",CONCATENATE(VLOOKUP('[1]Specification of wages &amp; taxes'!E129,'[1]Specification of wages &amp; taxes'!$B$208:$L$238,11,FALSE),VLOOKUP('[1]Specification of wages &amp; taxes'!F129,'[1]Specification of wages &amp; taxes'!$B$208:$L$238,11,FALSE),RIGHT('[1]Specification of wages &amp; taxes'!G129,2),IF('[1]Specification of wages &amp; taxes'!H129&gt;0,IF('[1]Specification of wages &amp; taxes'!H129&gt;999,'[1]Specification of wages &amp; taxes'!H129,CONCATENATE("0",'[1]Specification of wages &amp; taxes'!H129)),"0000")))</f>
        <v/>
      </c>
      <c r="E124" s="132" t="str">
        <f>IF('[1]Specification of wages &amp; taxes'!B129="","",VLOOKUP('[1]Specification of wages &amp; taxes'!L129,'[1]Specification of wages &amp; taxes'!$G$215:$I$220,3,FALSE))</f>
        <v/>
      </c>
      <c r="F124" s="132" t="str">
        <f>IF('[1]Specification of wages &amp; taxes'!B129="","",ROUND('[1]Specification of wages &amp; taxes'!AA129,0))</f>
        <v/>
      </c>
      <c r="G124" s="133" t="str">
        <f>IF('[1]Specification of wages &amp; taxes'!B129="","",ROUND('[1]Specification of wages &amp; taxes'!U129,0))</f>
        <v/>
      </c>
      <c r="H124" s="134" t="str">
        <f>IF('[1]Specification of wages &amp; taxes'!B129="","",CONCATENATE(B124,";",C124,";",D124,";",E124,";",F124,";",G124))</f>
        <v/>
      </c>
    </row>
    <row r="125" spans="1:8" ht="12.75" customHeight="1">
      <c r="A125" s="124"/>
      <c r="B125" s="131" t="str">
        <f>IF('[1]Specification of wages &amp; taxes'!B130="","",'[1]Specification of wages &amp; taxes'!$C$3)</f>
        <v/>
      </c>
      <c r="C125" s="132" t="str">
        <f>IF('[1]Specification of wages &amp; taxes'!B130="","",CONCATENATE("01","-",VLOOKUP('[1]Specification of wages &amp; taxes'!$E$2,'[1]Specification of wages &amp; taxes'!$A$208:$L$219,12,FALSE),"-",[1]Kurs!$A$1,))</f>
        <v/>
      </c>
      <c r="D125" s="132" t="str">
        <f>IF('[1]Specification of wages &amp; taxes'!B130="","",CONCATENATE(VLOOKUP('[1]Specification of wages &amp; taxes'!E130,'[1]Specification of wages &amp; taxes'!$B$208:$L$238,11,FALSE),VLOOKUP('[1]Specification of wages &amp; taxes'!F130,'[1]Specification of wages &amp; taxes'!$B$208:$L$238,11,FALSE),RIGHT('[1]Specification of wages &amp; taxes'!G130,2),IF('[1]Specification of wages &amp; taxes'!H130&gt;0,IF('[1]Specification of wages &amp; taxes'!H130&gt;999,'[1]Specification of wages &amp; taxes'!H130,CONCATENATE("0",'[1]Specification of wages &amp; taxes'!H130)),"0000")))</f>
        <v/>
      </c>
      <c r="E125" s="132" t="str">
        <f>IF('[1]Specification of wages &amp; taxes'!B130="","",VLOOKUP('[1]Specification of wages &amp; taxes'!L130,'[1]Specification of wages &amp; taxes'!$G$215:$I$220,3,FALSE))</f>
        <v/>
      </c>
      <c r="F125" s="132" t="str">
        <f>IF('[1]Specification of wages &amp; taxes'!B130="","",ROUND('[1]Specification of wages &amp; taxes'!AA130,0))</f>
        <v/>
      </c>
      <c r="G125" s="133" t="str">
        <f>IF('[1]Specification of wages &amp; taxes'!B130="","",ROUND('[1]Specification of wages &amp; taxes'!U130,0))</f>
        <v/>
      </c>
      <c r="H125" s="134" t="str">
        <f>IF('[1]Specification of wages &amp; taxes'!B130="","",CONCATENATE(B125,";",C125,";",D125,";",E125,";",F125,";",G125))</f>
        <v/>
      </c>
    </row>
    <row r="126" spans="1:8" ht="12.75" customHeight="1">
      <c r="A126" s="124"/>
      <c r="B126" s="131" t="str">
        <f>IF('[1]Specification of wages &amp; taxes'!B131="","",'[1]Specification of wages &amp; taxes'!$C$3)</f>
        <v/>
      </c>
      <c r="C126" s="132" t="str">
        <f>IF('[1]Specification of wages &amp; taxes'!B131="","",CONCATENATE("01","-",VLOOKUP('[1]Specification of wages &amp; taxes'!$E$2,'[1]Specification of wages &amp; taxes'!$A$208:$L$219,12,FALSE),"-",[1]Kurs!$A$1,))</f>
        <v/>
      </c>
      <c r="D126" s="132" t="str">
        <f>IF('[1]Specification of wages &amp; taxes'!B131="","",CONCATENATE(VLOOKUP('[1]Specification of wages &amp; taxes'!E131,'[1]Specification of wages &amp; taxes'!$B$208:$L$238,11,FALSE),VLOOKUP('[1]Specification of wages &amp; taxes'!F131,'[1]Specification of wages &amp; taxes'!$B$208:$L$238,11,FALSE),RIGHT('[1]Specification of wages &amp; taxes'!G131,2),IF('[1]Specification of wages &amp; taxes'!H131&gt;0,IF('[1]Specification of wages &amp; taxes'!H131&gt;999,'[1]Specification of wages &amp; taxes'!H131,CONCATENATE("0",'[1]Specification of wages &amp; taxes'!H131)),"0000")))</f>
        <v/>
      </c>
      <c r="E126" s="132" t="str">
        <f>IF('[1]Specification of wages &amp; taxes'!B131="","",VLOOKUP('[1]Specification of wages &amp; taxes'!L131,'[1]Specification of wages &amp; taxes'!$G$215:$I$220,3,FALSE))</f>
        <v/>
      </c>
      <c r="F126" s="132" t="str">
        <f>IF('[1]Specification of wages &amp; taxes'!B131="","",ROUND('[1]Specification of wages &amp; taxes'!AA131,0))</f>
        <v/>
      </c>
      <c r="G126" s="133" t="str">
        <f>IF('[1]Specification of wages &amp; taxes'!B131="","",ROUND('[1]Specification of wages &amp; taxes'!U131,0))</f>
        <v/>
      </c>
      <c r="H126" s="134" t="str">
        <f>IF('[1]Specification of wages &amp; taxes'!B131="","",CONCATENATE(B126,";",C126,";",D126,";",E126,";",F126,";",G126))</f>
        <v/>
      </c>
    </row>
    <row r="127" spans="1:8" ht="12.75" customHeight="1">
      <c r="A127" s="124"/>
      <c r="B127" s="131" t="str">
        <f>IF('[1]Specification of wages &amp; taxes'!B132="","",'[1]Specification of wages &amp; taxes'!$C$3)</f>
        <v/>
      </c>
      <c r="C127" s="132" t="str">
        <f>IF('[1]Specification of wages &amp; taxes'!B132="","",CONCATENATE("01","-",VLOOKUP('[1]Specification of wages &amp; taxes'!$E$2,'[1]Specification of wages &amp; taxes'!$A$208:$L$219,12,FALSE),"-",[1]Kurs!$A$1,))</f>
        <v/>
      </c>
      <c r="D127" s="132" t="str">
        <f>IF('[1]Specification of wages &amp; taxes'!B132="","",CONCATENATE(VLOOKUP('[1]Specification of wages &amp; taxes'!E132,'[1]Specification of wages &amp; taxes'!$B$208:$L$238,11,FALSE),VLOOKUP('[1]Specification of wages &amp; taxes'!F132,'[1]Specification of wages &amp; taxes'!$B$208:$L$238,11,FALSE),RIGHT('[1]Specification of wages &amp; taxes'!G132,2),IF('[1]Specification of wages &amp; taxes'!H132&gt;0,IF('[1]Specification of wages &amp; taxes'!H132&gt;999,'[1]Specification of wages &amp; taxes'!H132,CONCATENATE("0",'[1]Specification of wages &amp; taxes'!H132)),"0000")))</f>
        <v/>
      </c>
      <c r="E127" s="132" t="str">
        <f>IF('[1]Specification of wages &amp; taxes'!B132="","",VLOOKUP('[1]Specification of wages &amp; taxes'!L132,'[1]Specification of wages &amp; taxes'!$G$215:$I$220,3,FALSE))</f>
        <v/>
      </c>
      <c r="F127" s="132" t="str">
        <f>IF('[1]Specification of wages &amp; taxes'!B132="","",ROUND('[1]Specification of wages &amp; taxes'!AA132,0))</f>
        <v/>
      </c>
      <c r="G127" s="133" t="str">
        <f>IF('[1]Specification of wages &amp; taxes'!B132="","",ROUND('[1]Specification of wages &amp; taxes'!U132,0))</f>
        <v/>
      </c>
      <c r="H127" s="134" t="str">
        <f>IF('[1]Specification of wages &amp; taxes'!B132="","",CONCATENATE(B127,";",C127,";",D127,";",E127,";",F127,";",G127))</f>
        <v/>
      </c>
    </row>
    <row r="128" spans="1:8" ht="12.75" customHeight="1">
      <c r="A128" s="124"/>
      <c r="B128" s="131" t="str">
        <f>IF('[1]Specification of wages &amp; taxes'!B133="","",'[1]Specification of wages &amp; taxes'!$C$3)</f>
        <v/>
      </c>
      <c r="C128" s="132" t="str">
        <f>IF('[1]Specification of wages &amp; taxes'!B133="","",CONCATENATE("01","-",VLOOKUP('[1]Specification of wages &amp; taxes'!$E$2,'[1]Specification of wages &amp; taxes'!$A$208:$L$219,12,FALSE),"-",[1]Kurs!$A$1,))</f>
        <v/>
      </c>
      <c r="D128" s="132" t="str">
        <f>IF('[1]Specification of wages &amp; taxes'!B133="","",CONCATENATE(VLOOKUP('[1]Specification of wages &amp; taxes'!E133,'[1]Specification of wages &amp; taxes'!$B$208:$L$238,11,FALSE),VLOOKUP('[1]Specification of wages &amp; taxes'!F133,'[1]Specification of wages &amp; taxes'!$B$208:$L$238,11,FALSE),RIGHT('[1]Specification of wages &amp; taxes'!G133,2),IF('[1]Specification of wages &amp; taxes'!H133&gt;0,IF('[1]Specification of wages &amp; taxes'!H133&gt;999,'[1]Specification of wages &amp; taxes'!H133,CONCATENATE("0",'[1]Specification of wages &amp; taxes'!H133)),"0000")))</f>
        <v/>
      </c>
      <c r="E128" s="132" t="str">
        <f>IF('[1]Specification of wages &amp; taxes'!B133="","",VLOOKUP('[1]Specification of wages &amp; taxes'!L133,'[1]Specification of wages &amp; taxes'!$G$215:$I$220,3,FALSE))</f>
        <v/>
      </c>
      <c r="F128" s="132" t="str">
        <f>IF('[1]Specification of wages &amp; taxes'!B133="","",ROUND('[1]Specification of wages &amp; taxes'!AA133,0))</f>
        <v/>
      </c>
      <c r="G128" s="133" t="str">
        <f>IF('[1]Specification of wages &amp; taxes'!B133="","",ROUND('[1]Specification of wages &amp; taxes'!U133,0))</f>
        <v/>
      </c>
      <c r="H128" s="134" t="str">
        <f>IF('[1]Specification of wages &amp; taxes'!B133="","",CONCATENATE(B128,";",C128,";",D128,";",E128,";",F128,";",G128))</f>
        <v/>
      </c>
    </row>
    <row r="129" spans="1:8" ht="12.75" customHeight="1">
      <c r="A129" s="124"/>
      <c r="B129" s="131" t="str">
        <f>IF('[1]Specification of wages &amp; taxes'!B134="","",'[1]Specification of wages &amp; taxes'!$C$3)</f>
        <v/>
      </c>
      <c r="C129" s="132" t="str">
        <f>IF('[1]Specification of wages &amp; taxes'!B134="","",CONCATENATE("01","-",VLOOKUP('[1]Specification of wages &amp; taxes'!$E$2,'[1]Specification of wages &amp; taxes'!$A$208:$L$219,12,FALSE),"-",[1]Kurs!$A$1,))</f>
        <v/>
      </c>
      <c r="D129" s="132" t="str">
        <f>IF('[1]Specification of wages &amp; taxes'!B134="","",CONCATENATE(VLOOKUP('[1]Specification of wages &amp; taxes'!E134,'[1]Specification of wages &amp; taxes'!$B$208:$L$238,11,FALSE),VLOOKUP('[1]Specification of wages &amp; taxes'!F134,'[1]Specification of wages &amp; taxes'!$B$208:$L$238,11,FALSE),RIGHT('[1]Specification of wages &amp; taxes'!G134,2),IF('[1]Specification of wages &amp; taxes'!H134&gt;0,IF('[1]Specification of wages &amp; taxes'!H134&gt;999,'[1]Specification of wages &amp; taxes'!H134,CONCATENATE("0",'[1]Specification of wages &amp; taxes'!H134)),"0000")))</f>
        <v/>
      </c>
      <c r="E129" s="132" t="str">
        <f>IF('[1]Specification of wages &amp; taxes'!B134="","",VLOOKUP('[1]Specification of wages &amp; taxes'!L134,'[1]Specification of wages &amp; taxes'!$G$215:$I$220,3,FALSE))</f>
        <v/>
      </c>
      <c r="F129" s="132" t="str">
        <f>IF('[1]Specification of wages &amp; taxes'!B134="","",ROUND('[1]Specification of wages &amp; taxes'!AA134,0))</f>
        <v/>
      </c>
      <c r="G129" s="133" t="str">
        <f>IF('[1]Specification of wages &amp; taxes'!B134="","",ROUND('[1]Specification of wages &amp; taxes'!U134,0))</f>
        <v/>
      </c>
      <c r="H129" s="134" t="str">
        <f>IF('[1]Specification of wages &amp; taxes'!B134="","",CONCATENATE(B129,";",C129,";",D129,";",E129,";",F129,";",G129))</f>
        <v/>
      </c>
    </row>
    <row r="130" spans="1:8" ht="12.75" customHeight="1">
      <c r="A130" s="124"/>
      <c r="B130" s="131" t="str">
        <f>IF('[1]Specification of wages &amp; taxes'!B135="","",'[1]Specification of wages &amp; taxes'!$C$3)</f>
        <v/>
      </c>
      <c r="C130" s="132" t="str">
        <f>IF('[1]Specification of wages &amp; taxes'!B135="","",CONCATENATE("01","-",VLOOKUP('[1]Specification of wages &amp; taxes'!$E$2,'[1]Specification of wages &amp; taxes'!$A$208:$L$219,12,FALSE),"-",[1]Kurs!$A$1,))</f>
        <v/>
      </c>
      <c r="D130" s="132" t="str">
        <f>IF('[1]Specification of wages &amp; taxes'!B135="","",CONCATENATE(VLOOKUP('[1]Specification of wages &amp; taxes'!E135,'[1]Specification of wages &amp; taxes'!$B$208:$L$238,11,FALSE),VLOOKUP('[1]Specification of wages &amp; taxes'!F135,'[1]Specification of wages &amp; taxes'!$B$208:$L$238,11,FALSE),RIGHT('[1]Specification of wages &amp; taxes'!G135,2),IF('[1]Specification of wages &amp; taxes'!H135&gt;0,IF('[1]Specification of wages &amp; taxes'!H135&gt;999,'[1]Specification of wages &amp; taxes'!H135,CONCATENATE("0",'[1]Specification of wages &amp; taxes'!H135)),"0000")))</f>
        <v/>
      </c>
      <c r="E130" s="132" t="str">
        <f>IF('[1]Specification of wages &amp; taxes'!B135="","",VLOOKUP('[1]Specification of wages &amp; taxes'!L135,'[1]Specification of wages &amp; taxes'!$G$215:$I$220,3,FALSE))</f>
        <v/>
      </c>
      <c r="F130" s="132" t="str">
        <f>IF('[1]Specification of wages &amp; taxes'!B135="","",ROUND('[1]Specification of wages &amp; taxes'!AA135,0))</f>
        <v/>
      </c>
      <c r="G130" s="133" t="str">
        <f>IF('[1]Specification of wages &amp; taxes'!B135="","",ROUND('[1]Specification of wages &amp; taxes'!U135,0))</f>
        <v/>
      </c>
      <c r="H130" s="134" t="str">
        <f>IF('[1]Specification of wages &amp; taxes'!B135="","",CONCATENATE(B130,";",C130,";",D130,";",E130,";",F130,";",G130))</f>
        <v/>
      </c>
    </row>
    <row r="131" spans="1:8" ht="12.75" customHeight="1">
      <c r="A131" s="124"/>
      <c r="B131" s="131" t="str">
        <f>IF('[1]Specification of wages &amp; taxes'!B136="","",'[1]Specification of wages &amp; taxes'!$C$3)</f>
        <v/>
      </c>
      <c r="C131" s="132" t="str">
        <f>IF('[1]Specification of wages &amp; taxes'!B136="","",CONCATENATE("01","-",VLOOKUP('[1]Specification of wages &amp; taxes'!$E$2,'[1]Specification of wages &amp; taxes'!$A$208:$L$219,12,FALSE),"-",[1]Kurs!$A$1,))</f>
        <v/>
      </c>
      <c r="D131" s="132" t="str">
        <f>IF('[1]Specification of wages &amp; taxes'!B136="","",CONCATENATE(VLOOKUP('[1]Specification of wages &amp; taxes'!E136,'[1]Specification of wages &amp; taxes'!$B$208:$L$238,11,FALSE),VLOOKUP('[1]Specification of wages &amp; taxes'!F136,'[1]Specification of wages &amp; taxes'!$B$208:$L$238,11,FALSE),RIGHT('[1]Specification of wages &amp; taxes'!G136,2),IF('[1]Specification of wages &amp; taxes'!H136&gt;0,IF('[1]Specification of wages &amp; taxes'!H136&gt;999,'[1]Specification of wages &amp; taxes'!H136,CONCATENATE("0",'[1]Specification of wages &amp; taxes'!H136)),"0000")))</f>
        <v/>
      </c>
      <c r="E131" s="132" t="str">
        <f>IF('[1]Specification of wages &amp; taxes'!B136="","",VLOOKUP('[1]Specification of wages &amp; taxes'!L136,'[1]Specification of wages &amp; taxes'!$G$215:$I$220,3,FALSE))</f>
        <v/>
      </c>
      <c r="F131" s="132" t="str">
        <f>IF('[1]Specification of wages &amp; taxes'!B136="","",ROUND('[1]Specification of wages &amp; taxes'!AA136,0))</f>
        <v/>
      </c>
      <c r="G131" s="133" t="str">
        <f>IF('[1]Specification of wages &amp; taxes'!B136="","",ROUND('[1]Specification of wages &amp; taxes'!U136,0))</f>
        <v/>
      </c>
      <c r="H131" s="134" t="str">
        <f>IF('[1]Specification of wages &amp; taxes'!B136="","",CONCATENATE(B131,";",C131,";",D131,";",E131,";",F131,";",G131))</f>
        <v/>
      </c>
    </row>
    <row r="132" spans="1:8" ht="12.75" customHeight="1">
      <c r="A132" s="124"/>
      <c r="B132" s="131" t="str">
        <f>IF('[1]Specification of wages &amp; taxes'!B137="","",'[1]Specification of wages &amp; taxes'!$C$3)</f>
        <v/>
      </c>
      <c r="C132" s="132" t="str">
        <f>IF('[1]Specification of wages &amp; taxes'!B137="","",CONCATENATE("01","-",VLOOKUP('[1]Specification of wages &amp; taxes'!$E$2,'[1]Specification of wages &amp; taxes'!$A$208:$L$219,12,FALSE),"-",[1]Kurs!$A$1,))</f>
        <v/>
      </c>
      <c r="D132" s="132" t="str">
        <f>IF('[1]Specification of wages &amp; taxes'!B137="","",CONCATENATE(VLOOKUP('[1]Specification of wages &amp; taxes'!E137,'[1]Specification of wages &amp; taxes'!$B$208:$L$238,11,FALSE),VLOOKUP('[1]Specification of wages &amp; taxes'!F137,'[1]Specification of wages &amp; taxes'!$B$208:$L$238,11,FALSE),RIGHT('[1]Specification of wages &amp; taxes'!G137,2),IF('[1]Specification of wages &amp; taxes'!H137&gt;0,IF('[1]Specification of wages &amp; taxes'!H137&gt;999,'[1]Specification of wages &amp; taxes'!H137,CONCATENATE("0",'[1]Specification of wages &amp; taxes'!H137)),"0000")))</f>
        <v/>
      </c>
      <c r="E132" s="132" t="str">
        <f>IF('[1]Specification of wages &amp; taxes'!B137="","",VLOOKUP('[1]Specification of wages &amp; taxes'!L137,'[1]Specification of wages &amp; taxes'!$G$215:$I$220,3,FALSE))</f>
        <v/>
      </c>
      <c r="F132" s="132" t="str">
        <f>IF('[1]Specification of wages &amp; taxes'!B137="","",ROUND('[1]Specification of wages &amp; taxes'!AA137,0))</f>
        <v/>
      </c>
      <c r="G132" s="133" t="str">
        <f>IF('[1]Specification of wages &amp; taxes'!B137="","",ROUND('[1]Specification of wages &amp; taxes'!U137,0))</f>
        <v/>
      </c>
      <c r="H132" s="134" t="str">
        <f>IF('[1]Specification of wages &amp; taxes'!B137="","",CONCATENATE(B132,";",C132,";",D132,";",E132,";",F132,";",G132))</f>
        <v/>
      </c>
    </row>
    <row r="133" spans="1:8" ht="12.75" customHeight="1">
      <c r="A133" s="124"/>
      <c r="B133" s="131" t="str">
        <f>IF('[1]Specification of wages &amp; taxes'!B138="","",'[1]Specification of wages &amp; taxes'!$C$3)</f>
        <v/>
      </c>
      <c r="C133" s="132" t="str">
        <f>IF('[1]Specification of wages &amp; taxes'!B138="","",CONCATENATE("01","-",VLOOKUP('[1]Specification of wages &amp; taxes'!$E$2,'[1]Specification of wages &amp; taxes'!$A$208:$L$219,12,FALSE),"-",[1]Kurs!$A$1,))</f>
        <v/>
      </c>
      <c r="D133" s="132" t="str">
        <f>IF('[1]Specification of wages &amp; taxes'!B138="","",CONCATENATE(VLOOKUP('[1]Specification of wages &amp; taxes'!E138,'[1]Specification of wages &amp; taxes'!$B$208:$L$238,11,FALSE),VLOOKUP('[1]Specification of wages &amp; taxes'!F138,'[1]Specification of wages &amp; taxes'!$B$208:$L$238,11,FALSE),RIGHT('[1]Specification of wages &amp; taxes'!G138,2),IF('[1]Specification of wages &amp; taxes'!H138&gt;0,IF('[1]Specification of wages &amp; taxes'!H138&gt;999,'[1]Specification of wages &amp; taxes'!H138,CONCATENATE("0",'[1]Specification of wages &amp; taxes'!H138)),"0000")))</f>
        <v/>
      </c>
      <c r="E133" s="132" t="str">
        <f>IF('[1]Specification of wages &amp; taxes'!B138="","",VLOOKUP('[1]Specification of wages &amp; taxes'!L138,'[1]Specification of wages &amp; taxes'!$G$215:$I$220,3,FALSE))</f>
        <v/>
      </c>
      <c r="F133" s="132" t="str">
        <f>IF('[1]Specification of wages &amp; taxes'!B138="","",ROUND('[1]Specification of wages &amp; taxes'!AA138,0))</f>
        <v/>
      </c>
      <c r="G133" s="133" t="str">
        <f>IF('[1]Specification of wages &amp; taxes'!B138="","",ROUND('[1]Specification of wages &amp; taxes'!U138,0))</f>
        <v/>
      </c>
      <c r="H133" s="134" t="str">
        <f>IF('[1]Specification of wages &amp; taxes'!B138="","",CONCATENATE(B133,";",C133,";",D133,";",E133,";",F133,";",G133))</f>
        <v/>
      </c>
    </row>
    <row r="134" spans="1:8" ht="12.75" customHeight="1">
      <c r="A134" s="124"/>
      <c r="B134" s="131" t="str">
        <f>IF('[1]Specification of wages &amp; taxes'!B139="","",'[1]Specification of wages &amp; taxes'!$C$3)</f>
        <v/>
      </c>
      <c r="C134" s="132" t="str">
        <f>IF('[1]Specification of wages &amp; taxes'!B139="","",CONCATENATE("01","-",VLOOKUP('[1]Specification of wages &amp; taxes'!$E$2,'[1]Specification of wages &amp; taxes'!$A$208:$L$219,12,FALSE),"-",[1]Kurs!$A$1,))</f>
        <v/>
      </c>
      <c r="D134" s="132" t="str">
        <f>IF('[1]Specification of wages &amp; taxes'!B139="","",CONCATENATE(VLOOKUP('[1]Specification of wages &amp; taxes'!E139,'[1]Specification of wages &amp; taxes'!$B$208:$L$238,11,FALSE),VLOOKUP('[1]Specification of wages &amp; taxes'!F139,'[1]Specification of wages &amp; taxes'!$B$208:$L$238,11,FALSE),RIGHT('[1]Specification of wages &amp; taxes'!G139,2),IF('[1]Specification of wages &amp; taxes'!H139&gt;0,IF('[1]Specification of wages &amp; taxes'!H139&gt;999,'[1]Specification of wages &amp; taxes'!H139,CONCATENATE("0",'[1]Specification of wages &amp; taxes'!H139)),"0000")))</f>
        <v/>
      </c>
      <c r="E134" s="132" t="str">
        <f>IF('[1]Specification of wages &amp; taxes'!B139="","",VLOOKUP('[1]Specification of wages &amp; taxes'!L139,'[1]Specification of wages &amp; taxes'!$G$215:$I$220,3,FALSE))</f>
        <v/>
      </c>
      <c r="F134" s="132" t="str">
        <f>IF('[1]Specification of wages &amp; taxes'!B139="","",ROUND('[1]Specification of wages &amp; taxes'!AA139,0))</f>
        <v/>
      </c>
      <c r="G134" s="133" t="str">
        <f>IF('[1]Specification of wages &amp; taxes'!B139="","",ROUND('[1]Specification of wages &amp; taxes'!U139,0))</f>
        <v/>
      </c>
      <c r="H134" s="134" t="str">
        <f>IF('[1]Specification of wages &amp; taxes'!B139="","",CONCATENATE(B134,";",C134,";",D134,";",E134,";",F134,";",G134))</f>
        <v/>
      </c>
    </row>
    <row r="135" spans="1:8" ht="12.75" customHeight="1">
      <c r="A135" s="124"/>
      <c r="B135" s="131" t="str">
        <f>IF('[1]Specification of wages &amp; taxes'!B140="","",'[1]Specification of wages &amp; taxes'!$C$3)</f>
        <v/>
      </c>
      <c r="C135" s="132" t="str">
        <f>IF('[1]Specification of wages &amp; taxes'!B140="","",CONCATENATE("01","-",VLOOKUP('[1]Specification of wages &amp; taxes'!$E$2,'[1]Specification of wages &amp; taxes'!$A$208:$L$219,12,FALSE),"-",[1]Kurs!$A$1,))</f>
        <v/>
      </c>
      <c r="D135" s="132" t="str">
        <f>IF('[1]Specification of wages &amp; taxes'!B140="","",CONCATENATE(VLOOKUP('[1]Specification of wages &amp; taxes'!E140,'[1]Specification of wages &amp; taxes'!$B$208:$L$238,11,FALSE),VLOOKUP('[1]Specification of wages &amp; taxes'!F140,'[1]Specification of wages &amp; taxes'!$B$208:$L$238,11,FALSE),RIGHT('[1]Specification of wages &amp; taxes'!G140,2),IF('[1]Specification of wages &amp; taxes'!H140&gt;0,IF('[1]Specification of wages &amp; taxes'!H140&gt;999,'[1]Specification of wages &amp; taxes'!H140,CONCATENATE("0",'[1]Specification of wages &amp; taxes'!H140)),"0000")))</f>
        <v/>
      </c>
      <c r="E135" s="132" t="str">
        <f>IF('[1]Specification of wages &amp; taxes'!B140="","",VLOOKUP('[1]Specification of wages &amp; taxes'!L140,'[1]Specification of wages &amp; taxes'!$G$215:$I$220,3,FALSE))</f>
        <v/>
      </c>
      <c r="F135" s="132" t="str">
        <f>IF('[1]Specification of wages &amp; taxes'!B140="","",ROUND('[1]Specification of wages &amp; taxes'!AA140,0))</f>
        <v/>
      </c>
      <c r="G135" s="133" t="str">
        <f>IF('[1]Specification of wages &amp; taxes'!B140="","",ROUND('[1]Specification of wages &amp; taxes'!U140,0))</f>
        <v/>
      </c>
      <c r="H135" s="134" t="str">
        <f>IF('[1]Specification of wages &amp; taxes'!B140="","",CONCATENATE(B135,";",C135,";",D135,";",E135,";",F135,";",G135))</f>
        <v/>
      </c>
    </row>
    <row r="136" spans="1:8" ht="12.75" customHeight="1">
      <c r="A136" s="124"/>
      <c r="B136" s="131" t="str">
        <f>IF('[1]Specification of wages &amp; taxes'!B141="","",'[1]Specification of wages &amp; taxes'!$C$3)</f>
        <v/>
      </c>
      <c r="C136" s="132" t="str">
        <f>IF('[1]Specification of wages &amp; taxes'!B141="","",CONCATENATE("01","-",VLOOKUP('[1]Specification of wages &amp; taxes'!$E$2,'[1]Specification of wages &amp; taxes'!$A$208:$L$219,12,FALSE),"-",[1]Kurs!$A$1,))</f>
        <v/>
      </c>
      <c r="D136" s="132" t="str">
        <f>IF('[1]Specification of wages &amp; taxes'!B141="","",CONCATENATE(VLOOKUP('[1]Specification of wages &amp; taxes'!E141,'[1]Specification of wages &amp; taxes'!$B$208:$L$238,11,FALSE),VLOOKUP('[1]Specification of wages &amp; taxes'!F141,'[1]Specification of wages &amp; taxes'!$B$208:$L$238,11,FALSE),RIGHT('[1]Specification of wages &amp; taxes'!G141,2),IF('[1]Specification of wages &amp; taxes'!H141&gt;0,IF('[1]Specification of wages &amp; taxes'!H141&gt;999,'[1]Specification of wages &amp; taxes'!H141,CONCATENATE("0",'[1]Specification of wages &amp; taxes'!H141)),"0000")))</f>
        <v/>
      </c>
      <c r="E136" s="132" t="str">
        <f>IF('[1]Specification of wages &amp; taxes'!B141="","",VLOOKUP('[1]Specification of wages &amp; taxes'!L141,'[1]Specification of wages &amp; taxes'!$G$215:$I$220,3,FALSE))</f>
        <v/>
      </c>
      <c r="F136" s="132" t="str">
        <f>IF('[1]Specification of wages &amp; taxes'!B141="","",ROUND('[1]Specification of wages &amp; taxes'!AA141,0))</f>
        <v/>
      </c>
      <c r="G136" s="133" t="str">
        <f>IF('[1]Specification of wages &amp; taxes'!B141="","",ROUND('[1]Specification of wages &amp; taxes'!U141,0))</f>
        <v/>
      </c>
      <c r="H136" s="134" t="str">
        <f>IF('[1]Specification of wages &amp; taxes'!B141="","",CONCATENATE(B136,";",C136,";",D136,";",E136,";",F136,";",G136))</f>
        <v/>
      </c>
    </row>
    <row r="137" spans="1:8" ht="12.75" customHeight="1">
      <c r="A137" s="124"/>
      <c r="B137" s="131" t="str">
        <f>IF('[1]Specification of wages &amp; taxes'!B142="","",'[1]Specification of wages &amp; taxes'!$C$3)</f>
        <v/>
      </c>
      <c r="C137" s="132" t="str">
        <f>IF('[1]Specification of wages &amp; taxes'!B142="","",CONCATENATE("01","-",VLOOKUP('[1]Specification of wages &amp; taxes'!$E$2,'[1]Specification of wages &amp; taxes'!$A$208:$L$219,12,FALSE),"-",[1]Kurs!$A$1,))</f>
        <v/>
      </c>
      <c r="D137" s="132" t="str">
        <f>IF('[1]Specification of wages &amp; taxes'!B142="","",CONCATENATE(VLOOKUP('[1]Specification of wages &amp; taxes'!E142,'[1]Specification of wages &amp; taxes'!$B$208:$L$238,11,FALSE),VLOOKUP('[1]Specification of wages &amp; taxes'!F142,'[1]Specification of wages &amp; taxes'!$B$208:$L$238,11,FALSE),RIGHT('[1]Specification of wages &amp; taxes'!G142,2),IF('[1]Specification of wages &amp; taxes'!H142&gt;0,IF('[1]Specification of wages &amp; taxes'!H142&gt;999,'[1]Specification of wages &amp; taxes'!H142,CONCATENATE("0",'[1]Specification of wages &amp; taxes'!H142)),"0000")))</f>
        <v/>
      </c>
      <c r="E137" s="132" t="str">
        <f>IF('[1]Specification of wages &amp; taxes'!B142="","",VLOOKUP('[1]Specification of wages &amp; taxes'!L142,'[1]Specification of wages &amp; taxes'!$G$215:$I$220,3,FALSE))</f>
        <v/>
      </c>
      <c r="F137" s="132" t="str">
        <f>IF('[1]Specification of wages &amp; taxes'!B142="","",ROUND('[1]Specification of wages &amp; taxes'!AA142,0))</f>
        <v/>
      </c>
      <c r="G137" s="133" t="str">
        <f>IF('[1]Specification of wages &amp; taxes'!B142="","",ROUND('[1]Specification of wages &amp; taxes'!U142,0))</f>
        <v/>
      </c>
      <c r="H137" s="134" t="str">
        <f>IF('[1]Specification of wages &amp; taxes'!B142="","",CONCATENATE(B137,";",C137,";",D137,";",E137,";",F137,";",G137))</f>
        <v/>
      </c>
    </row>
    <row r="138" spans="1:8" ht="12.75" customHeight="1">
      <c r="A138" s="124"/>
      <c r="B138" s="131" t="str">
        <f>IF('[1]Specification of wages &amp; taxes'!B143="","",'[1]Specification of wages &amp; taxes'!$C$3)</f>
        <v/>
      </c>
      <c r="C138" s="132" t="str">
        <f>IF('[1]Specification of wages &amp; taxes'!B143="","",CONCATENATE("01","-",VLOOKUP('[1]Specification of wages &amp; taxes'!$E$2,'[1]Specification of wages &amp; taxes'!$A$208:$L$219,12,FALSE),"-",[1]Kurs!$A$1,))</f>
        <v/>
      </c>
      <c r="D138" s="132" t="str">
        <f>IF('[1]Specification of wages &amp; taxes'!B143="","",CONCATENATE(VLOOKUP('[1]Specification of wages &amp; taxes'!E143,'[1]Specification of wages &amp; taxes'!$B$208:$L$238,11,FALSE),VLOOKUP('[1]Specification of wages &amp; taxes'!F143,'[1]Specification of wages &amp; taxes'!$B$208:$L$238,11,FALSE),RIGHT('[1]Specification of wages &amp; taxes'!G143,2),IF('[1]Specification of wages &amp; taxes'!H143&gt;0,IF('[1]Specification of wages &amp; taxes'!H143&gt;999,'[1]Specification of wages &amp; taxes'!H143,CONCATENATE("0",'[1]Specification of wages &amp; taxes'!H143)),"0000")))</f>
        <v/>
      </c>
      <c r="E138" s="132" t="str">
        <f>IF('[1]Specification of wages &amp; taxes'!B143="","",VLOOKUP('[1]Specification of wages &amp; taxes'!L143,'[1]Specification of wages &amp; taxes'!$G$215:$I$220,3,FALSE))</f>
        <v/>
      </c>
      <c r="F138" s="132" t="str">
        <f>IF('[1]Specification of wages &amp; taxes'!B143="","",ROUND('[1]Specification of wages &amp; taxes'!AA143,0))</f>
        <v/>
      </c>
      <c r="G138" s="133" t="str">
        <f>IF('[1]Specification of wages &amp; taxes'!B143="","",ROUND('[1]Specification of wages &amp; taxes'!U143,0))</f>
        <v/>
      </c>
      <c r="H138" s="134" t="str">
        <f>IF('[1]Specification of wages &amp; taxes'!B143="","",CONCATENATE(B138,";",C138,";",D138,";",E138,";",F138,";",G138))</f>
        <v/>
      </c>
    </row>
    <row r="139" spans="1:8" ht="12.75" customHeight="1">
      <c r="A139" s="124"/>
      <c r="B139" s="131" t="str">
        <f>IF('[1]Specification of wages &amp; taxes'!B144="","",'[1]Specification of wages &amp; taxes'!$C$3)</f>
        <v/>
      </c>
      <c r="C139" s="132" t="str">
        <f>IF('[1]Specification of wages &amp; taxes'!B144="","",CONCATENATE("01","-",VLOOKUP('[1]Specification of wages &amp; taxes'!$E$2,'[1]Specification of wages &amp; taxes'!$A$208:$L$219,12,FALSE),"-",[1]Kurs!$A$1,))</f>
        <v/>
      </c>
      <c r="D139" s="132" t="str">
        <f>IF('[1]Specification of wages &amp; taxes'!B144="","",CONCATENATE(VLOOKUP('[1]Specification of wages &amp; taxes'!E144,'[1]Specification of wages &amp; taxes'!$B$208:$L$238,11,FALSE),VLOOKUP('[1]Specification of wages &amp; taxes'!F144,'[1]Specification of wages &amp; taxes'!$B$208:$L$238,11,FALSE),RIGHT('[1]Specification of wages &amp; taxes'!G144,2),IF('[1]Specification of wages &amp; taxes'!H144&gt;0,IF('[1]Specification of wages &amp; taxes'!H144&gt;999,'[1]Specification of wages &amp; taxes'!H144,CONCATENATE("0",'[1]Specification of wages &amp; taxes'!H144)),"0000")))</f>
        <v/>
      </c>
      <c r="E139" s="132" t="str">
        <f>IF('[1]Specification of wages &amp; taxes'!B144="","",VLOOKUP('[1]Specification of wages &amp; taxes'!L144,'[1]Specification of wages &amp; taxes'!$G$215:$I$220,3,FALSE))</f>
        <v/>
      </c>
      <c r="F139" s="132" t="str">
        <f>IF('[1]Specification of wages &amp; taxes'!B144="","",ROUND('[1]Specification of wages &amp; taxes'!AA144,0))</f>
        <v/>
      </c>
      <c r="G139" s="133" t="str">
        <f>IF('[1]Specification of wages &amp; taxes'!B144="","",ROUND('[1]Specification of wages &amp; taxes'!U144,0))</f>
        <v/>
      </c>
      <c r="H139" s="134" t="str">
        <f>IF('[1]Specification of wages &amp; taxes'!B144="","",CONCATENATE(B139,";",C139,";",D139,";",E139,";",F139,";",G139))</f>
        <v/>
      </c>
    </row>
    <row r="140" spans="1:8" ht="12.75" customHeight="1">
      <c r="A140" s="124"/>
      <c r="B140" s="131" t="str">
        <f>IF('[1]Specification of wages &amp; taxes'!B145="","",'[1]Specification of wages &amp; taxes'!$C$3)</f>
        <v/>
      </c>
      <c r="C140" s="132" t="str">
        <f>IF('[1]Specification of wages &amp; taxes'!B145="","",CONCATENATE("01","-",VLOOKUP('[1]Specification of wages &amp; taxes'!$E$2,'[1]Specification of wages &amp; taxes'!$A$208:$L$219,12,FALSE),"-",[1]Kurs!$A$1,))</f>
        <v/>
      </c>
      <c r="D140" s="132" t="str">
        <f>IF('[1]Specification of wages &amp; taxes'!B145="","",CONCATENATE(VLOOKUP('[1]Specification of wages &amp; taxes'!E145,'[1]Specification of wages &amp; taxes'!$B$208:$L$238,11,FALSE),VLOOKUP('[1]Specification of wages &amp; taxes'!F145,'[1]Specification of wages &amp; taxes'!$B$208:$L$238,11,FALSE),RIGHT('[1]Specification of wages &amp; taxes'!G145,2),IF('[1]Specification of wages &amp; taxes'!H145&gt;0,IF('[1]Specification of wages &amp; taxes'!H145&gt;999,'[1]Specification of wages &amp; taxes'!H145,CONCATENATE("0",'[1]Specification of wages &amp; taxes'!H145)),"0000")))</f>
        <v/>
      </c>
      <c r="E140" s="132" t="str">
        <f>IF('[1]Specification of wages &amp; taxes'!B145="","",VLOOKUP('[1]Specification of wages &amp; taxes'!L145,'[1]Specification of wages &amp; taxes'!$G$215:$I$220,3,FALSE))</f>
        <v/>
      </c>
      <c r="F140" s="132" t="str">
        <f>IF('[1]Specification of wages &amp; taxes'!B145="","",ROUND('[1]Specification of wages &amp; taxes'!AA145,0))</f>
        <v/>
      </c>
      <c r="G140" s="133" t="str">
        <f>IF('[1]Specification of wages &amp; taxes'!B145="","",ROUND('[1]Specification of wages &amp; taxes'!U145,0))</f>
        <v/>
      </c>
      <c r="H140" s="134" t="str">
        <f>IF('[1]Specification of wages &amp; taxes'!B145="","",CONCATENATE(B140,";",C140,";",D140,";",E140,";",F140,";",G140))</f>
        <v/>
      </c>
    </row>
    <row r="141" spans="1:8" ht="12.75" customHeight="1">
      <c r="A141" s="124"/>
      <c r="B141" s="131" t="str">
        <f>IF('[1]Specification of wages &amp; taxes'!B146="","",'[1]Specification of wages &amp; taxes'!$C$3)</f>
        <v/>
      </c>
      <c r="C141" s="132" t="str">
        <f>IF('[1]Specification of wages &amp; taxes'!B146="","",CONCATENATE("01","-",VLOOKUP('[1]Specification of wages &amp; taxes'!$E$2,'[1]Specification of wages &amp; taxes'!$A$208:$L$219,12,FALSE),"-",[1]Kurs!$A$1,))</f>
        <v/>
      </c>
      <c r="D141" s="132" t="str">
        <f>IF('[1]Specification of wages &amp; taxes'!B146="","",CONCATENATE(VLOOKUP('[1]Specification of wages &amp; taxes'!E146,'[1]Specification of wages &amp; taxes'!$B$208:$L$238,11,FALSE),VLOOKUP('[1]Specification of wages &amp; taxes'!F146,'[1]Specification of wages &amp; taxes'!$B$208:$L$238,11,FALSE),RIGHT('[1]Specification of wages &amp; taxes'!G146,2),IF('[1]Specification of wages &amp; taxes'!H146&gt;0,IF('[1]Specification of wages &amp; taxes'!H146&gt;999,'[1]Specification of wages &amp; taxes'!H146,CONCATENATE("0",'[1]Specification of wages &amp; taxes'!H146)),"0000")))</f>
        <v/>
      </c>
      <c r="E141" s="132" t="str">
        <f>IF('[1]Specification of wages &amp; taxes'!B146="","",VLOOKUP('[1]Specification of wages &amp; taxes'!L146,'[1]Specification of wages &amp; taxes'!$G$215:$I$220,3,FALSE))</f>
        <v/>
      </c>
      <c r="F141" s="132" t="str">
        <f>IF('[1]Specification of wages &amp; taxes'!B146="","",ROUND('[1]Specification of wages &amp; taxes'!AA146,0))</f>
        <v/>
      </c>
      <c r="G141" s="133" t="str">
        <f>IF('[1]Specification of wages &amp; taxes'!B146="","",ROUND('[1]Specification of wages &amp; taxes'!U146,0))</f>
        <v/>
      </c>
      <c r="H141" s="134" t="str">
        <f>IF('[1]Specification of wages &amp; taxes'!B146="","",CONCATENATE(B141,";",C141,";",D141,";",E141,";",F141,";",G141))</f>
        <v/>
      </c>
    </row>
    <row r="142" spans="1:8" ht="12.75" customHeight="1">
      <c r="A142" s="124"/>
      <c r="B142" s="131" t="str">
        <f>IF('[1]Specification of wages &amp; taxes'!B147="","",'[1]Specification of wages &amp; taxes'!$C$3)</f>
        <v/>
      </c>
      <c r="C142" s="132" t="str">
        <f>IF('[1]Specification of wages &amp; taxes'!B147="","",CONCATENATE("01","-",VLOOKUP('[1]Specification of wages &amp; taxes'!$E$2,'[1]Specification of wages &amp; taxes'!$A$208:$L$219,12,FALSE),"-",[1]Kurs!$A$1,))</f>
        <v/>
      </c>
      <c r="D142" s="132" t="str">
        <f>IF('[1]Specification of wages &amp; taxes'!B147="","",CONCATENATE(VLOOKUP('[1]Specification of wages &amp; taxes'!E147,'[1]Specification of wages &amp; taxes'!$B$208:$L$238,11,FALSE),VLOOKUP('[1]Specification of wages &amp; taxes'!F147,'[1]Specification of wages &amp; taxes'!$B$208:$L$238,11,FALSE),RIGHT('[1]Specification of wages &amp; taxes'!G147,2),IF('[1]Specification of wages &amp; taxes'!H147&gt;0,IF('[1]Specification of wages &amp; taxes'!H147&gt;999,'[1]Specification of wages &amp; taxes'!H147,CONCATENATE("0",'[1]Specification of wages &amp; taxes'!H147)),"0000")))</f>
        <v/>
      </c>
      <c r="E142" s="132" t="str">
        <f>IF('[1]Specification of wages &amp; taxes'!B147="","",VLOOKUP('[1]Specification of wages &amp; taxes'!L147,'[1]Specification of wages &amp; taxes'!$G$215:$I$220,3,FALSE))</f>
        <v/>
      </c>
      <c r="F142" s="132" t="str">
        <f>IF('[1]Specification of wages &amp; taxes'!B147="","",ROUND('[1]Specification of wages &amp; taxes'!AA147,0))</f>
        <v/>
      </c>
      <c r="G142" s="133" t="str">
        <f>IF('[1]Specification of wages &amp; taxes'!B147="","",ROUND('[1]Specification of wages &amp; taxes'!U147,0))</f>
        <v/>
      </c>
      <c r="H142" s="134" t="str">
        <f>IF('[1]Specification of wages &amp; taxes'!B147="","",CONCATENATE(B142,";",C142,";",D142,";",E142,";",F142,";",G142))</f>
        <v/>
      </c>
    </row>
    <row r="143" spans="1:8" ht="12.75" customHeight="1">
      <c r="A143" s="124"/>
      <c r="B143" s="131" t="str">
        <f>IF('[1]Specification of wages &amp; taxes'!B148="","",'[1]Specification of wages &amp; taxes'!$C$3)</f>
        <v/>
      </c>
      <c r="C143" s="132" t="str">
        <f>IF('[1]Specification of wages &amp; taxes'!B148="","",CONCATENATE("01","-",VLOOKUP('[1]Specification of wages &amp; taxes'!$E$2,'[1]Specification of wages &amp; taxes'!$A$208:$L$219,12,FALSE),"-",[1]Kurs!$A$1,))</f>
        <v/>
      </c>
      <c r="D143" s="132" t="str">
        <f>IF('[1]Specification of wages &amp; taxes'!B148="","",CONCATENATE(VLOOKUP('[1]Specification of wages &amp; taxes'!E148,'[1]Specification of wages &amp; taxes'!$B$208:$L$238,11,FALSE),VLOOKUP('[1]Specification of wages &amp; taxes'!F148,'[1]Specification of wages &amp; taxes'!$B$208:$L$238,11,FALSE),RIGHT('[1]Specification of wages &amp; taxes'!G148,2),IF('[1]Specification of wages &amp; taxes'!H148&gt;0,IF('[1]Specification of wages &amp; taxes'!H148&gt;999,'[1]Specification of wages &amp; taxes'!H148,CONCATENATE("0",'[1]Specification of wages &amp; taxes'!H148)),"0000")))</f>
        <v/>
      </c>
      <c r="E143" s="132" t="str">
        <f>IF('[1]Specification of wages &amp; taxes'!B148="","",VLOOKUP('[1]Specification of wages &amp; taxes'!L148,'[1]Specification of wages &amp; taxes'!$G$215:$I$220,3,FALSE))</f>
        <v/>
      </c>
      <c r="F143" s="132" t="str">
        <f>IF('[1]Specification of wages &amp; taxes'!B148="","",ROUND('[1]Specification of wages &amp; taxes'!AA148,0))</f>
        <v/>
      </c>
      <c r="G143" s="133" t="str">
        <f>IF('[1]Specification of wages &amp; taxes'!B148="","",ROUND('[1]Specification of wages &amp; taxes'!U148,0))</f>
        <v/>
      </c>
      <c r="H143" s="134" t="str">
        <f>IF('[1]Specification of wages &amp; taxes'!B148="","",CONCATENATE(B143,";",C143,";",D143,";",E143,";",F143,";",G143))</f>
        <v/>
      </c>
    </row>
    <row r="144" spans="1:8" ht="12.75" customHeight="1">
      <c r="A144" s="124"/>
      <c r="B144" s="131" t="str">
        <f>IF('[1]Specification of wages &amp; taxes'!B149="","",'[1]Specification of wages &amp; taxes'!$C$3)</f>
        <v/>
      </c>
      <c r="C144" s="132" t="str">
        <f>IF('[1]Specification of wages &amp; taxes'!B149="","",CONCATENATE("01","-",VLOOKUP('[1]Specification of wages &amp; taxes'!$E$2,'[1]Specification of wages &amp; taxes'!$A$208:$L$219,12,FALSE),"-",[1]Kurs!$A$1,))</f>
        <v/>
      </c>
      <c r="D144" s="132" t="str">
        <f>IF('[1]Specification of wages &amp; taxes'!B149="","",CONCATENATE(VLOOKUP('[1]Specification of wages &amp; taxes'!E149,'[1]Specification of wages &amp; taxes'!$B$208:$L$238,11,FALSE),VLOOKUP('[1]Specification of wages &amp; taxes'!F149,'[1]Specification of wages &amp; taxes'!$B$208:$L$238,11,FALSE),RIGHT('[1]Specification of wages &amp; taxes'!G149,2),IF('[1]Specification of wages &amp; taxes'!H149&gt;0,IF('[1]Specification of wages &amp; taxes'!H149&gt;999,'[1]Specification of wages &amp; taxes'!H149,CONCATENATE("0",'[1]Specification of wages &amp; taxes'!H149)),"0000")))</f>
        <v/>
      </c>
      <c r="E144" s="132" t="str">
        <f>IF('[1]Specification of wages &amp; taxes'!B149="","",VLOOKUP('[1]Specification of wages &amp; taxes'!L149,'[1]Specification of wages &amp; taxes'!$G$215:$I$220,3,FALSE))</f>
        <v/>
      </c>
      <c r="F144" s="132" t="str">
        <f>IF('[1]Specification of wages &amp; taxes'!B149="","",ROUND('[1]Specification of wages &amp; taxes'!AA149,0))</f>
        <v/>
      </c>
      <c r="G144" s="133" t="str">
        <f>IF('[1]Specification of wages &amp; taxes'!B149="","",ROUND('[1]Specification of wages &amp; taxes'!U149,0))</f>
        <v/>
      </c>
      <c r="H144" s="134" t="str">
        <f>IF('[1]Specification of wages &amp; taxes'!B149="","",CONCATENATE(B144,";",C144,";",D144,";",E144,";",F144,";",G144))</f>
        <v/>
      </c>
    </row>
    <row r="145" spans="1:8" ht="12.75" customHeight="1">
      <c r="A145" s="124"/>
      <c r="B145" s="131" t="str">
        <f>IF('[1]Specification of wages &amp; taxes'!B150="","",'[1]Specification of wages &amp; taxes'!$C$3)</f>
        <v/>
      </c>
      <c r="C145" s="132" t="str">
        <f>IF('[1]Specification of wages &amp; taxes'!B150="","",CONCATENATE("01","-",VLOOKUP('[1]Specification of wages &amp; taxes'!$E$2,'[1]Specification of wages &amp; taxes'!$A$208:$L$219,12,FALSE),"-",[1]Kurs!$A$1,))</f>
        <v/>
      </c>
      <c r="D145" s="132" t="str">
        <f>IF('[1]Specification of wages &amp; taxes'!B150="","",CONCATENATE(VLOOKUP('[1]Specification of wages &amp; taxes'!E150,'[1]Specification of wages &amp; taxes'!$B$208:$L$238,11,FALSE),VLOOKUP('[1]Specification of wages &amp; taxes'!F150,'[1]Specification of wages &amp; taxes'!$B$208:$L$238,11,FALSE),RIGHT('[1]Specification of wages &amp; taxes'!G150,2),IF('[1]Specification of wages &amp; taxes'!H150&gt;0,IF('[1]Specification of wages &amp; taxes'!H150&gt;999,'[1]Specification of wages &amp; taxes'!H150,CONCATENATE("0",'[1]Specification of wages &amp; taxes'!H150)),"0000")))</f>
        <v/>
      </c>
      <c r="E145" s="132" t="str">
        <f>IF('[1]Specification of wages &amp; taxes'!B150="","",VLOOKUP('[1]Specification of wages &amp; taxes'!L150,'[1]Specification of wages &amp; taxes'!$G$215:$I$220,3,FALSE))</f>
        <v/>
      </c>
      <c r="F145" s="132" t="str">
        <f>IF('[1]Specification of wages &amp; taxes'!B150="","",ROUND('[1]Specification of wages &amp; taxes'!AA150,0))</f>
        <v/>
      </c>
      <c r="G145" s="133" t="str">
        <f>IF('[1]Specification of wages &amp; taxes'!B150="","",ROUND('[1]Specification of wages &amp; taxes'!U150,0))</f>
        <v/>
      </c>
      <c r="H145" s="134" t="str">
        <f>IF('[1]Specification of wages &amp; taxes'!B150="","",CONCATENATE(B145,";",C145,";",D145,";",E145,";",F145,";",G145))</f>
        <v/>
      </c>
    </row>
    <row r="146" spans="1:8" ht="12.75" customHeight="1">
      <c r="A146" s="124"/>
      <c r="B146" s="131" t="str">
        <f>IF('[1]Specification of wages &amp; taxes'!B151="","",'[1]Specification of wages &amp; taxes'!$C$3)</f>
        <v/>
      </c>
      <c r="C146" s="132" t="str">
        <f>IF('[1]Specification of wages &amp; taxes'!B151="","",CONCATENATE("01","-",VLOOKUP('[1]Specification of wages &amp; taxes'!$E$2,'[1]Specification of wages &amp; taxes'!$A$208:$L$219,12,FALSE),"-",[1]Kurs!$A$1,))</f>
        <v/>
      </c>
      <c r="D146" s="132" t="str">
        <f>IF('[1]Specification of wages &amp; taxes'!B151="","",CONCATENATE(VLOOKUP('[1]Specification of wages &amp; taxes'!E151,'[1]Specification of wages &amp; taxes'!$B$208:$L$238,11,FALSE),VLOOKUP('[1]Specification of wages &amp; taxes'!F151,'[1]Specification of wages &amp; taxes'!$B$208:$L$238,11,FALSE),RIGHT('[1]Specification of wages &amp; taxes'!G151,2),IF('[1]Specification of wages &amp; taxes'!H151&gt;0,IF('[1]Specification of wages &amp; taxes'!H151&gt;999,'[1]Specification of wages &amp; taxes'!H151,CONCATENATE("0",'[1]Specification of wages &amp; taxes'!H151)),"0000")))</f>
        <v/>
      </c>
      <c r="E146" s="132" t="str">
        <f>IF('[1]Specification of wages &amp; taxes'!B151="","",VLOOKUP('[1]Specification of wages &amp; taxes'!L151,'[1]Specification of wages &amp; taxes'!$G$215:$I$220,3,FALSE))</f>
        <v/>
      </c>
      <c r="F146" s="132" t="str">
        <f>IF('[1]Specification of wages &amp; taxes'!B151="","",ROUND('[1]Specification of wages &amp; taxes'!AA151,0))</f>
        <v/>
      </c>
      <c r="G146" s="133" t="str">
        <f>IF('[1]Specification of wages &amp; taxes'!B151="","",ROUND('[1]Specification of wages &amp; taxes'!U151,0))</f>
        <v/>
      </c>
      <c r="H146" s="134" t="str">
        <f>IF('[1]Specification of wages &amp; taxes'!B151="","",CONCATENATE(B146,";",C146,";",D146,";",E146,";",F146,";",G146))</f>
        <v/>
      </c>
    </row>
    <row r="147" spans="1:8" ht="12.75" customHeight="1">
      <c r="A147" s="124"/>
      <c r="B147" s="131" t="str">
        <f>IF('[1]Specification of wages &amp; taxes'!B152="","",'[1]Specification of wages &amp; taxes'!$C$3)</f>
        <v/>
      </c>
      <c r="C147" s="132" t="str">
        <f>IF('[1]Specification of wages &amp; taxes'!B152="","",CONCATENATE("01","-",VLOOKUP('[1]Specification of wages &amp; taxes'!$E$2,'[1]Specification of wages &amp; taxes'!$A$208:$L$219,12,FALSE),"-",[1]Kurs!$A$1,))</f>
        <v/>
      </c>
      <c r="D147" s="132" t="str">
        <f>IF('[1]Specification of wages &amp; taxes'!B152="","",CONCATENATE(VLOOKUP('[1]Specification of wages &amp; taxes'!E152,'[1]Specification of wages &amp; taxes'!$B$208:$L$238,11,FALSE),VLOOKUP('[1]Specification of wages &amp; taxes'!F152,'[1]Specification of wages &amp; taxes'!$B$208:$L$238,11,FALSE),RIGHT('[1]Specification of wages &amp; taxes'!G152,2),IF('[1]Specification of wages &amp; taxes'!H152&gt;0,IF('[1]Specification of wages &amp; taxes'!H152&gt;999,'[1]Specification of wages &amp; taxes'!H152,CONCATENATE("0",'[1]Specification of wages &amp; taxes'!H152)),"0000")))</f>
        <v/>
      </c>
      <c r="E147" s="132" t="str">
        <f>IF('[1]Specification of wages &amp; taxes'!B152="","",VLOOKUP('[1]Specification of wages &amp; taxes'!L152,'[1]Specification of wages &amp; taxes'!$G$215:$I$220,3,FALSE))</f>
        <v/>
      </c>
      <c r="F147" s="132" t="str">
        <f>IF('[1]Specification of wages &amp; taxes'!B152="","",ROUND('[1]Specification of wages &amp; taxes'!AA152,0))</f>
        <v/>
      </c>
      <c r="G147" s="133" t="str">
        <f>IF('[1]Specification of wages &amp; taxes'!B152="","",ROUND('[1]Specification of wages &amp; taxes'!U152,0))</f>
        <v/>
      </c>
      <c r="H147" s="134" t="str">
        <f>IF('[1]Specification of wages &amp; taxes'!B152="","",CONCATENATE(B147,";",C147,";",D147,";",E147,";",F147,";",G147))</f>
        <v/>
      </c>
    </row>
    <row r="148" spans="1:8" ht="12.75" customHeight="1">
      <c r="A148" s="124"/>
      <c r="B148" s="131" t="str">
        <f>IF('[1]Specification of wages &amp; taxes'!B153="","",'[1]Specification of wages &amp; taxes'!$C$3)</f>
        <v/>
      </c>
      <c r="C148" s="132" t="str">
        <f>IF('[1]Specification of wages &amp; taxes'!B153="","",CONCATENATE("01","-",VLOOKUP('[1]Specification of wages &amp; taxes'!$E$2,'[1]Specification of wages &amp; taxes'!$A$208:$L$219,12,FALSE),"-",[1]Kurs!$A$1,))</f>
        <v/>
      </c>
      <c r="D148" s="132" t="str">
        <f>IF('[1]Specification of wages &amp; taxes'!B153="","",CONCATENATE(VLOOKUP('[1]Specification of wages &amp; taxes'!E153,'[1]Specification of wages &amp; taxes'!$B$208:$L$238,11,FALSE),VLOOKUP('[1]Specification of wages &amp; taxes'!F153,'[1]Specification of wages &amp; taxes'!$B$208:$L$238,11,FALSE),RIGHT('[1]Specification of wages &amp; taxes'!G153,2),IF('[1]Specification of wages &amp; taxes'!H153&gt;0,IF('[1]Specification of wages &amp; taxes'!H153&gt;999,'[1]Specification of wages &amp; taxes'!H153,CONCATENATE("0",'[1]Specification of wages &amp; taxes'!H153)),"0000")))</f>
        <v/>
      </c>
      <c r="E148" s="132" t="str">
        <f>IF('[1]Specification of wages &amp; taxes'!B153="","",VLOOKUP('[1]Specification of wages &amp; taxes'!L153,'[1]Specification of wages &amp; taxes'!$G$215:$I$220,3,FALSE))</f>
        <v/>
      </c>
      <c r="F148" s="132" t="str">
        <f>IF('[1]Specification of wages &amp; taxes'!B153="","",ROUND('[1]Specification of wages &amp; taxes'!AA153,0))</f>
        <v/>
      </c>
      <c r="G148" s="133" t="str">
        <f>IF('[1]Specification of wages &amp; taxes'!B153="","",ROUND('[1]Specification of wages &amp; taxes'!U153,0))</f>
        <v/>
      </c>
      <c r="H148" s="134" t="str">
        <f>IF('[1]Specification of wages &amp; taxes'!B153="","",CONCATENATE(B148,";",C148,";",D148,";",E148,";",F148,";",G148))</f>
        <v/>
      </c>
    </row>
    <row r="149" spans="1:8" ht="12.75" customHeight="1">
      <c r="A149" s="124"/>
      <c r="B149" s="131" t="str">
        <f>IF('[1]Specification of wages &amp; taxes'!B154="","",'[1]Specification of wages &amp; taxes'!$C$3)</f>
        <v/>
      </c>
      <c r="C149" s="132" t="str">
        <f>IF('[1]Specification of wages &amp; taxes'!B154="","",CONCATENATE("01","-",VLOOKUP('[1]Specification of wages &amp; taxes'!$E$2,'[1]Specification of wages &amp; taxes'!$A$208:$L$219,12,FALSE),"-",[1]Kurs!$A$1,))</f>
        <v/>
      </c>
      <c r="D149" s="132" t="str">
        <f>IF('[1]Specification of wages &amp; taxes'!B154="","",CONCATENATE(VLOOKUP('[1]Specification of wages &amp; taxes'!E154,'[1]Specification of wages &amp; taxes'!$B$208:$L$238,11,FALSE),VLOOKUP('[1]Specification of wages &amp; taxes'!F154,'[1]Specification of wages &amp; taxes'!$B$208:$L$238,11,FALSE),RIGHT('[1]Specification of wages &amp; taxes'!G154,2),IF('[1]Specification of wages &amp; taxes'!H154&gt;0,IF('[1]Specification of wages &amp; taxes'!H154&gt;999,'[1]Specification of wages &amp; taxes'!H154,CONCATENATE("0",'[1]Specification of wages &amp; taxes'!H154)),"0000")))</f>
        <v/>
      </c>
      <c r="E149" s="132" t="str">
        <f>IF('[1]Specification of wages &amp; taxes'!B154="","",VLOOKUP('[1]Specification of wages &amp; taxes'!L154,'[1]Specification of wages &amp; taxes'!$G$215:$I$220,3,FALSE))</f>
        <v/>
      </c>
      <c r="F149" s="132" t="str">
        <f>IF('[1]Specification of wages &amp; taxes'!B154="","",ROUND('[1]Specification of wages &amp; taxes'!AA154,0))</f>
        <v/>
      </c>
      <c r="G149" s="133" t="str">
        <f>IF('[1]Specification of wages &amp; taxes'!B154="","",ROUND('[1]Specification of wages &amp; taxes'!U154,0))</f>
        <v/>
      </c>
      <c r="H149" s="134" t="str">
        <f>IF('[1]Specification of wages &amp; taxes'!B154="","",CONCATENATE(B149,";",C149,";",D149,";",E149,";",F149,";",G149))</f>
        <v/>
      </c>
    </row>
    <row r="150" spans="1:8" ht="12.75" customHeight="1">
      <c r="A150" s="124"/>
      <c r="B150" s="131" t="str">
        <f>IF('[1]Specification of wages &amp; taxes'!B155="","",'[1]Specification of wages &amp; taxes'!$C$3)</f>
        <v/>
      </c>
      <c r="C150" s="132" t="str">
        <f>IF('[1]Specification of wages &amp; taxes'!B155="","",CONCATENATE("01","-",VLOOKUP('[1]Specification of wages &amp; taxes'!$E$2,'[1]Specification of wages &amp; taxes'!$A$208:$L$219,12,FALSE),"-",[1]Kurs!$A$1,))</f>
        <v/>
      </c>
      <c r="D150" s="132" t="str">
        <f>IF('[1]Specification of wages &amp; taxes'!B155="","",CONCATENATE(VLOOKUP('[1]Specification of wages &amp; taxes'!E155,'[1]Specification of wages &amp; taxes'!$B$208:$L$238,11,FALSE),VLOOKUP('[1]Specification of wages &amp; taxes'!F155,'[1]Specification of wages &amp; taxes'!$B$208:$L$238,11,FALSE),RIGHT('[1]Specification of wages &amp; taxes'!G155,2),IF('[1]Specification of wages &amp; taxes'!H155&gt;0,IF('[1]Specification of wages &amp; taxes'!H155&gt;999,'[1]Specification of wages &amp; taxes'!H155,CONCATENATE("0",'[1]Specification of wages &amp; taxes'!H155)),"0000")))</f>
        <v/>
      </c>
      <c r="E150" s="132" t="str">
        <f>IF('[1]Specification of wages &amp; taxes'!B155="","",VLOOKUP('[1]Specification of wages &amp; taxes'!L155,'[1]Specification of wages &amp; taxes'!$G$215:$I$220,3,FALSE))</f>
        <v/>
      </c>
      <c r="F150" s="132" t="str">
        <f>IF('[1]Specification of wages &amp; taxes'!B155="","",ROUND('[1]Specification of wages &amp; taxes'!AA155,0))</f>
        <v/>
      </c>
      <c r="G150" s="133" t="str">
        <f>IF('[1]Specification of wages &amp; taxes'!B155="","",ROUND('[1]Specification of wages &amp; taxes'!U155,0))</f>
        <v/>
      </c>
      <c r="H150" s="134" t="str">
        <f>IF('[1]Specification of wages &amp; taxes'!B155="","",CONCATENATE(B150,";",C150,";",D150,";",E150,";",F150,";",G150))</f>
        <v/>
      </c>
    </row>
    <row r="151" spans="1:8" ht="12.75" customHeight="1">
      <c r="A151" s="124"/>
      <c r="B151" s="131" t="str">
        <f>IF('[1]Specification of wages &amp; taxes'!B156="","",'[1]Specification of wages &amp; taxes'!$C$3)</f>
        <v/>
      </c>
      <c r="C151" s="132" t="str">
        <f>IF('[1]Specification of wages &amp; taxes'!B156="","",CONCATENATE("01","-",VLOOKUP('[1]Specification of wages &amp; taxes'!$E$2,'[1]Specification of wages &amp; taxes'!$A$208:$L$219,12,FALSE),"-",[1]Kurs!$A$1,))</f>
        <v/>
      </c>
      <c r="D151" s="132" t="str">
        <f>IF('[1]Specification of wages &amp; taxes'!B156="","",CONCATENATE(VLOOKUP('[1]Specification of wages &amp; taxes'!E156,'[1]Specification of wages &amp; taxes'!$B$208:$L$238,11,FALSE),VLOOKUP('[1]Specification of wages &amp; taxes'!F156,'[1]Specification of wages &amp; taxes'!$B$208:$L$238,11,FALSE),RIGHT('[1]Specification of wages &amp; taxes'!G156,2),IF('[1]Specification of wages &amp; taxes'!H156&gt;0,IF('[1]Specification of wages &amp; taxes'!H156&gt;999,'[1]Specification of wages &amp; taxes'!H156,CONCATENATE("0",'[1]Specification of wages &amp; taxes'!H156)),"0000")))</f>
        <v/>
      </c>
      <c r="E151" s="132" t="str">
        <f>IF('[1]Specification of wages &amp; taxes'!B156="","",VLOOKUP('[1]Specification of wages &amp; taxes'!L156,'[1]Specification of wages &amp; taxes'!$G$215:$I$220,3,FALSE))</f>
        <v/>
      </c>
      <c r="F151" s="132" t="str">
        <f>IF('[1]Specification of wages &amp; taxes'!B156="","",ROUND('[1]Specification of wages &amp; taxes'!AA156,0))</f>
        <v/>
      </c>
      <c r="G151" s="133" t="str">
        <f>IF('[1]Specification of wages &amp; taxes'!B156="","",ROUND('[1]Specification of wages &amp; taxes'!U156,0))</f>
        <v/>
      </c>
      <c r="H151" s="134" t="str">
        <f>IF('[1]Specification of wages &amp; taxes'!B156="","",CONCATENATE(B151,";",C151,";",D151,";",E151,";",F151,";",G151))</f>
        <v/>
      </c>
    </row>
    <row r="152" spans="1:8" ht="12.75" customHeight="1">
      <c r="A152" s="124"/>
      <c r="B152" s="131" t="str">
        <f>IF('[1]Specification of wages &amp; taxes'!B157="","",'[1]Specification of wages &amp; taxes'!$C$3)</f>
        <v/>
      </c>
      <c r="C152" s="132" t="str">
        <f>IF('[1]Specification of wages &amp; taxes'!B157="","",CONCATENATE("01","-",VLOOKUP('[1]Specification of wages &amp; taxes'!$E$2,'[1]Specification of wages &amp; taxes'!$A$208:$L$219,12,FALSE),"-",[1]Kurs!$A$1,))</f>
        <v/>
      </c>
      <c r="D152" s="132" t="str">
        <f>IF('[1]Specification of wages &amp; taxes'!B157="","",CONCATENATE(VLOOKUP('[1]Specification of wages &amp; taxes'!E157,'[1]Specification of wages &amp; taxes'!$B$208:$L$238,11,FALSE),VLOOKUP('[1]Specification of wages &amp; taxes'!F157,'[1]Specification of wages &amp; taxes'!$B$208:$L$238,11,FALSE),RIGHT('[1]Specification of wages &amp; taxes'!G157,2),IF('[1]Specification of wages &amp; taxes'!H157&gt;0,IF('[1]Specification of wages &amp; taxes'!H157&gt;999,'[1]Specification of wages &amp; taxes'!H157,CONCATENATE("0",'[1]Specification of wages &amp; taxes'!H157)),"0000")))</f>
        <v/>
      </c>
      <c r="E152" s="132" t="str">
        <f>IF('[1]Specification of wages &amp; taxes'!B157="","",VLOOKUP('[1]Specification of wages &amp; taxes'!L157,'[1]Specification of wages &amp; taxes'!$G$215:$I$220,3,FALSE))</f>
        <v/>
      </c>
      <c r="F152" s="132" t="str">
        <f>IF('[1]Specification of wages &amp; taxes'!B157="","",ROUND('[1]Specification of wages &amp; taxes'!AA157,0))</f>
        <v/>
      </c>
      <c r="G152" s="133" t="str">
        <f>IF('[1]Specification of wages &amp; taxes'!B157="","",ROUND('[1]Specification of wages &amp; taxes'!U157,0))</f>
        <v/>
      </c>
      <c r="H152" s="134" t="str">
        <f>IF('[1]Specification of wages &amp; taxes'!B157="","",CONCATENATE(B152,";",C152,";",D152,";",E152,";",F152,";",G152))</f>
        <v/>
      </c>
    </row>
    <row r="153" spans="1:8" ht="12.75" customHeight="1">
      <c r="A153" s="124"/>
      <c r="B153" s="131" t="str">
        <f>IF('[1]Specification of wages &amp; taxes'!B158="","",'[1]Specification of wages &amp; taxes'!$C$3)</f>
        <v/>
      </c>
      <c r="C153" s="132" t="str">
        <f>IF('[1]Specification of wages &amp; taxes'!B158="","",CONCATENATE("01","-",VLOOKUP('[1]Specification of wages &amp; taxes'!$E$2,'[1]Specification of wages &amp; taxes'!$A$208:$L$219,12,FALSE),"-",[1]Kurs!$A$1,))</f>
        <v/>
      </c>
      <c r="D153" s="132" t="str">
        <f>IF('[1]Specification of wages &amp; taxes'!B158="","",CONCATENATE(VLOOKUP('[1]Specification of wages &amp; taxes'!E158,'[1]Specification of wages &amp; taxes'!$B$208:$L$238,11,FALSE),VLOOKUP('[1]Specification of wages &amp; taxes'!F158,'[1]Specification of wages &amp; taxes'!$B$208:$L$238,11,FALSE),RIGHT('[1]Specification of wages &amp; taxes'!G158,2),IF('[1]Specification of wages &amp; taxes'!H158&gt;0,IF('[1]Specification of wages &amp; taxes'!H158&gt;999,'[1]Specification of wages &amp; taxes'!H158,CONCATENATE("0",'[1]Specification of wages &amp; taxes'!H158)),"0000")))</f>
        <v/>
      </c>
      <c r="E153" s="132" t="str">
        <f>IF('[1]Specification of wages &amp; taxes'!B158="","",VLOOKUP('[1]Specification of wages &amp; taxes'!L158,'[1]Specification of wages &amp; taxes'!$G$215:$I$220,3,FALSE))</f>
        <v/>
      </c>
      <c r="F153" s="132" t="str">
        <f>IF('[1]Specification of wages &amp; taxes'!B158="","",ROUND('[1]Specification of wages &amp; taxes'!AA158,0))</f>
        <v/>
      </c>
      <c r="G153" s="133" t="str">
        <f>IF('[1]Specification of wages &amp; taxes'!B158="","",ROUND('[1]Specification of wages &amp; taxes'!U158,0))</f>
        <v/>
      </c>
      <c r="H153" s="134" t="str">
        <f>IF('[1]Specification of wages &amp; taxes'!B158="","",CONCATENATE(B153,";",C153,";",D153,";",E153,";",F153,";",G153))</f>
        <v/>
      </c>
    </row>
    <row r="154" spans="1:8" ht="12.75" customHeight="1">
      <c r="A154" s="124"/>
      <c r="B154" s="131" t="str">
        <f>IF('[1]Specification of wages &amp; taxes'!B159="","",'[1]Specification of wages &amp; taxes'!$C$3)</f>
        <v/>
      </c>
      <c r="C154" s="132" t="str">
        <f>IF('[1]Specification of wages &amp; taxes'!B159="","",CONCATENATE("01","-",VLOOKUP('[1]Specification of wages &amp; taxes'!$E$2,'[1]Specification of wages &amp; taxes'!$A$208:$L$219,12,FALSE),"-",[1]Kurs!$A$1,))</f>
        <v/>
      </c>
      <c r="D154" s="132" t="str">
        <f>IF('[1]Specification of wages &amp; taxes'!B159="","",CONCATENATE(VLOOKUP('[1]Specification of wages &amp; taxes'!E159,'[1]Specification of wages &amp; taxes'!$B$208:$L$238,11,FALSE),VLOOKUP('[1]Specification of wages &amp; taxes'!F159,'[1]Specification of wages &amp; taxes'!$B$208:$L$238,11,FALSE),RIGHT('[1]Specification of wages &amp; taxes'!G159,2),IF('[1]Specification of wages &amp; taxes'!H159&gt;0,IF('[1]Specification of wages &amp; taxes'!H159&gt;999,'[1]Specification of wages &amp; taxes'!H159,CONCATENATE("0",'[1]Specification of wages &amp; taxes'!H159)),"0000")))</f>
        <v/>
      </c>
      <c r="E154" s="132" t="str">
        <f>IF('[1]Specification of wages &amp; taxes'!B159="","",VLOOKUP('[1]Specification of wages &amp; taxes'!L159,'[1]Specification of wages &amp; taxes'!$G$215:$I$220,3,FALSE))</f>
        <v/>
      </c>
      <c r="F154" s="132" t="str">
        <f>IF('[1]Specification of wages &amp; taxes'!B159="","",ROUND('[1]Specification of wages &amp; taxes'!AA159,0))</f>
        <v/>
      </c>
      <c r="G154" s="133" t="str">
        <f>IF('[1]Specification of wages &amp; taxes'!B159="","",ROUND('[1]Specification of wages &amp; taxes'!U159,0))</f>
        <v/>
      </c>
      <c r="H154" s="134" t="str">
        <f>IF('[1]Specification of wages &amp; taxes'!B159="","",CONCATENATE(B154,";",C154,";",D154,";",E154,";",F154,";",G154))</f>
        <v/>
      </c>
    </row>
    <row r="155" spans="1:8" ht="12.75" customHeight="1">
      <c r="A155" s="124"/>
      <c r="B155" s="131" t="str">
        <f>IF('[1]Specification of wages &amp; taxes'!B160="","",'[1]Specification of wages &amp; taxes'!$C$3)</f>
        <v/>
      </c>
      <c r="C155" s="132" t="str">
        <f>IF('[1]Specification of wages &amp; taxes'!B160="","",CONCATENATE("01","-",VLOOKUP('[1]Specification of wages &amp; taxes'!$E$2,'[1]Specification of wages &amp; taxes'!$A$208:$L$219,12,FALSE),"-",[1]Kurs!$A$1,))</f>
        <v/>
      </c>
      <c r="D155" s="132" t="str">
        <f>IF('[1]Specification of wages &amp; taxes'!B160="","",CONCATENATE(VLOOKUP('[1]Specification of wages &amp; taxes'!E160,'[1]Specification of wages &amp; taxes'!$B$208:$L$238,11,FALSE),VLOOKUP('[1]Specification of wages &amp; taxes'!F160,'[1]Specification of wages &amp; taxes'!$B$208:$L$238,11,FALSE),RIGHT('[1]Specification of wages &amp; taxes'!G160,2),IF('[1]Specification of wages &amp; taxes'!H160&gt;0,IF('[1]Specification of wages &amp; taxes'!H160&gt;999,'[1]Specification of wages &amp; taxes'!H160,CONCATENATE("0",'[1]Specification of wages &amp; taxes'!H160)),"0000")))</f>
        <v/>
      </c>
      <c r="E155" s="132" t="str">
        <f>IF('[1]Specification of wages &amp; taxes'!B160="","",VLOOKUP('[1]Specification of wages &amp; taxes'!L160,'[1]Specification of wages &amp; taxes'!$G$215:$I$220,3,FALSE))</f>
        <v/>
      </c>
      <c r="F155" s="132" t="str">
        <f>IF('[1]Specification of wages &amp; taxes'!B160="","",ROUND('[1]Specification of wages &amp; taxes'!AA160,0))</f>
        <v/>
      </c>
      <c r="G155" s="133" t="str">
        <f>IF('[1]Specification of wages &amp; taxes'!B160="","",ROUND('[1]Specification of wages &amp; taxes'!U160,0))</f>
        <v/>
      </c>
      <c r="H155" s="134" t="str">
        <f>IF('[1]Specification of wages &amp; taxes'!B160="","",CONCATENATE(B155,";",C155,";",D155,";",E155,";",F155,";",G155))</f>
        <v/>
      </c>
    </row>
    <row r="156" spans="1:8" ht="12.75" customHeight="1">
      <c r="A156" s="124"/>
      <c r="B156" s="135" t="str">
        <f>IF('[1]Specification of wages &amp; taxes'!B161="","",'[1]Specification of wages &amp; taxes'!$C$3)</f>
        <v/>
      </c>
      <c r="C156" s="136" t="str">
        <f>IF('[1]Specification of wages &amp; taxes'!B161="","",CONCATENATE("01","-",VLOOKUP('[1]Specification of wages &amp; taxes'!$E$2,'[1]Specification of wages &amp; taxes'!$A$208:$L$219,12,FALSE),"-",[1]Kurs!$A$1,))</f>
        <v/>
      </c>
      <c r="D156" s="136" t="str">
        <f>IF('[1]Specification of wages &amp; taxes'!B161="","",CONCATENATE(VLOOKUP('[1]Specification of wages &amp; taxes'!E161,'[1]Specification of wages &amp; taxes'!$B$208:$L$238,11,FALSE),VLOOKUP('[1]Specification of wages &amp; taxes'!F161,'[1]Specification of wages &amp; taxes'!$B$208:$L$238,11,FALSE),RIGHT('[1]Specification of wages &amp; taxes'!G161,2),IF('[1]Specification of wages &amp; taxes'!H161&gt;0,IF('[1]Specification of wages &amp; taxes'!H161&gt;999,'[1]Specification of wages &amp; taxes'!H161,CONCATENATE("0",'[1]Specification of wages &amp; taxes'!H161)),"0000")))</f>
        <v/>
      </c>
      <c r="E156" s="136" t="str">
        <f>IF('[1]Specification of wages &amp; taxes'!B161="","",VLOOKUP('[1]Specification of wages &amp; taxes'!L161,'[1]Specification of wages &amp; taxes'!$G$215:$I$220,3,FALSE))</f>
        <v/>
      </c>
      <c r="F156" s="136" t="str">
        <f>IF('[1]Specification of wages &amp; taxes'!B161="","",ROUND('[1]Specification of wages &amp; taxes'!AA161,0))</f>
        <v/>
      </c>
      <c r="G156" s="137" t="str">
        <f>IF('[1]Specification of wages &amp; taxes'!B161="","",ROUND('[1]Specification of wages &amp; taxes'!U161,0))</f>
        <v/>
      </c>
      <c r="H156" s="138" t="str">
        <f>IF('[1]Specification of wages &amp; taxes'!B161="","",CONCATENATE(B156,";",C156,";",D156,";",E156,";",F156,";",G156))</f>
        <v/>
      </c>
    </row>
  </sheetData>
  <mergeCells count="6">
    <mergeCell ref="G2:G3"/>
    <mergeCell ref="B2:B3"/>
    <mergeCell ref="C2:C3"/>
    <mergeCell ref="D2:D3"/>
    <mergeCell ref="E2:E3"/>
    <mergeCell ref="F2:F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7652-EA4F-45AB-927D-286E86E65938}">
  <dimension ref="A1:M16"/>
  <sheetViews>
    <sheetView workbookViewId="0">
      <selection activeCell="H6" sqref="H6"/>
    </sheetView>
  </sheetViews>
  <sheetFormatPr defaultColWidth="17.33203125" defaultRowHeight="15" customHeight="1"/>
  <cols>
    <col min="1" max="1" width="8.6640625" customWidth="1"/>
    <col min="2" max="13" width="10.33203125" bestFit="1" customWidth="1"/>
  </cols>
  <sheetData>
    <row r="1" spans="1:13" ht="14.4">
      <c r="A1" s="204">
        <f>'[1]Specification of wages &amp; taxes'!F4</f>
        <v>2024</v>
      </c>
      <c r="B1" s="205"/>
      <c r="C1" s="205"/>
    </row>
    <row r="2" spans="1:13" ht="15" customHeight="1">
      <c r="A2" s="139"/>
      <c r="B2" s="139"/>
      <c r="C2" s="139"/>
    </row>
    <row r="3" spans="1:13" ht="15" customHeight="1">
      <c r="A3" s="139"/>
      <c r="B3" s="139"/>
      <c r="C3" s="139"/>
    </row>
    <row r="4" spans="1:13" ht="15.6">
      <c r="A4" s="140"/>
      <c r="B4" s="141" t="s">
        <v>152</v>
      </c>
      <c r="C4" s="141" t="s">
        <v>153</v>
      </c>
      <c r="D4" s="141" t="s">
        <v>154</v>
      </c>
      <c r="E4" s="141" t="s">
        <v>155</v>
      </c>
      <c r="F4" s="141" t="s">
        <v>156</v>
      </c>
      <c r="G4" s="141" t="s">
        <v>157</v>
      </c>
      <c r="H4" s="141" t="s">
        <v>158</v>
      </c>
      <c r="I4" s="141" t="s">
        <v>159</v>
      </c>
      <c r="J4" s="141" t="s">
        <v>160</v>
      </c>
      <c r="K4" s="141" t="s">
        <v>161</v>
      </c>
      <c r="L4" s="141" t="s">
        <v>162</v>
      </c>
      <c r="M4" s="142" t="s">
        <v>163</v>
      </c>
    </row>
    <row r="5" spans="1:13" ht="15.6">
      <c r="A5" s="143" t="s">
        <v>148</v>
      </c>
      <c r="B5" s="144">
        <v>746.08</v>
      </c>
      <c r="C5" s="144">
        <v>745.92</v>
      </c>
      <c r="D5" s="144">
        <v>745.96</v>
      </c>
      <c r="E5" s="145"/>
      <c r="F5" s="145"/>
      <c r="G5" s="146"/>
      <c r="H5" s="146"/>
      <c r="I5" s="147"/>
      <c r="J5" s="144"/>
      <c r="K5" s="144"/>
      <c r="L5" s="144"/>
      <c r="M5" s="144"/>
    </row>
    <row r="6" spans="1:13" ht="15.6">
      <c r="A6" s="143" t="s">
        <v>149</v>
      </c>
      <c r="B6" s="144">
        <v>720.64</v>
      </c>
      <c r="C6" s="144">
        <v>716.39</v>
      </c>
      <c r="D6" s="144">
        <v>690.34</v>
      </c>
      <c r="E6" s="145"/>
      <c r="F6" s="145"/>
      <c r="G6" s="146"/>
      <c r="H6" s="146"/>
      <c r="I6" s="147"/>
      <c r="J6" s="144"/>
      <c r="K6" s="144"/>
      <c r="L6" s="144"/>
      <c r="M6" s="144"/>
    </row>
    <row r="7" spans="1:13" ht="15.6">
      <c r="A7" s="143" t="s">
        <v>30</v>
      </c>
      <c r="B7" s="144">
        <v>500.63</v>
      </c>
      <c r="C7" s="144">
        <v>500.85</v>
      </c>
      <c r="D7" s="144">
        <v>480.75</v>
      </c>
      <c r="E7" s="145"/>
      <c r="F7" s="145"/>
      <c r="G7" s="146"/>
      <c r="H7" s="146"/>
      <c r="I7" s="147"/>
      <c r="J7" s="144"/>
      <c r="K7" s="144"/>
      <c r="L7" s="144"/>
      <c r="M7" s="144"/>
    </row>
    <row r="8" spans="1:13" ht="15.6">
      <c r="A8" s="143" t="s">
        <v>31</v>
      </c>
      <c r="B8" s="148">
        <v>100</v>
      </c>
      <c r="C8" s="148">
        <v>100</v>
      </c>
      <c r="D8" s="148">
        <v>100</v>
      </c>
      <c r="E8" s="145">
        <v>100</v>
      </c>
      <c r="F8" s="145">
        <v>100</v>
      </c>
      <c r="G8" s="148">
        <v>100</v>
      </c>
      <c r="H8" s="148">
        <v>100</v>
      </c>
      <c r="I8" s="148">
        <v>100</v>
      </c>
      <c r="J8" s="148">
        <v>100</v>
      </c>
      <c r="K8" s="148">
        <v>100</v>
      </c>
      <c r="L8" s="148">
        <v>100</v>
      </c>
      <c r="M8" s="148">
        <v>100</v>
      </c>
    </row>
    <row r="11" spans="1:13" ht="15" customHeight="1">
      <c r="B11" s="149" t="s">
        <v>150</v>
      </c>
    </row>
    <row r="16" spans="1:13" ht="15" customHeight="1">
      <c r="L16" t="s">
        <v>151</v>
      </c>
    </row>
  </sheetData>
  <sheetProtection algorithmName="SHA-512" hashValue="WX2r7J6qC2h+JkUi7hw8iTcC/FEihwVeVYQA7up81iDtLOjOPS4Dl6QiJ9Z78FP9p6U92FuupDic3NKRPeUGPA==" saltValue="+5pCmJku0v6L8jZTIzGKRg==" spinCount="100000" sheet="1" objects="1" scenarios="1"/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2820-0037-4C93-877C-913DEC69431A}">
  <dimension ref="A9:J15"/>
  <sheetViews>
    <sheetView workbookViewId="0">
      <selection activeCell="N15" sqref="N15"/>
    </sheetView>
  </sheetViews>
  <sheetFormatPr defaultRowHeight="14.4"/>
  <sheetData>
    <row r="9" spans="1:10">
      <c r="A9" s="150"/>
      <c r="B9" s="150">
        <v>2022</v>
      </c>
      <c r="C9" s="150">
        <v>2023</v>
      </c>
      <c r="D9" s="150">
        <v>2024</v>
      </c>
      <c r="E9" s="150">
        <v>2025</v>
      </c>
      <c r="F9" s="150">
        <v>2026</v>
      </c>
      <c r="G9" s="150">
        <v>2027</v>
      </c>
      <c r="H9" s="150">
        <v>2028</v>
      </c>
      <c r="I9" s="150">
        <v>2029</v>
      </c>
      <c r="J9" s="150">
        <v>2030</v>
      </c>
    </row>
    <row r="10" spans="1:10">
      <c r="A10" s="151"/>
      <c r="B10" s="152"/>
      <c r="C10" s="152"/>
      <c r="D10" s="152"/>
      <c r="E10" s="153"/>
      <c r="F10" s="153"/>
      <c r="G10" s="153"/>
      <c r="H10" s="153"/>
      <c r="I10" s="153"/>
      <c r="J10" s="153"/>
    </row>
    <row r="11" spans="1:10">
      <c r="A11" s="151"/>
      <c r="B11" s="152"/>
      <c r="C11" s="152"/>
      <c r="D11" s="152"/>
      <c r="E11" s="153"/>
      <c r="F11" s="153"/>
      <c r="G11" s="153"/>
      <c r="H11" s="153"/>
      <c r="I11" s="153"/>
      <c r="J11" s="153"/>
    </row>
    <row r="12" spans="1:10">
      <c r="A12" s="151" t="s">
        <v>28</v>
      </c>
      <c r="B12" s="152">
        <v>0</v>
      </c>
      <c r="C12" s="152"/>
      <c r="D12" s="152"/>
      <c r="E12" s="153"/>
      <c r="F12" s="153"/>
      <c r="G12" s="153"/>
      <c r="H12" s="153"/>
      <c r="I12" s="153"/>
      <c r="J12" s="153"/>
    </row>
    <row r="13" spans="1:10">
      <c r="A13" s="151" t="s">
        <v>64</v>
      </c>
      <c r="B13" s="154">
        <v>29200</v>
      </c>
      <c r="C13" s="154">
        <v>29565</v>
      </c>
      <c r="D13" s="152">
        <v>30295</v>
      </c>
      <c r="E13" s="155">
        <v>30660</v>
      </c>
      <c r="F13" s="153"/>
      <c r="G13" s="153"/>
      <c r="H13" s="153"/>
      <c r="I13" s="153"/>
      <c r="J13" s="153"/>
    </row>
    <row r="14" spans="1:10">
      <c r="A14" s="151" t="s">
        <v>32</v>
      </c>
      <c r="B14" s="154">
        <v>17500</v>
      </c>
      <c r="C14" s="152">
        <v>17902</v>
      </c>
      <c r="D14" s="152">
        <v>18403</v>
      </c>
      <c r="E14" s="155">
        <v>18697</v>
      </c>
      <c r="F14" s="153"/>
      <c r="G14" s="153"/>
      <c r="H14" s="153"/>
      <c r="I14" s="153"/>
      <c r="J14" s="153"/>
    </row>
    <row r="15" spans="1:10">
      <c r="A15" s="151" t="s">
        <v>24</v>
      </c>
      <c r="B15" s="154">
        <f t="shared" ref="B15" si="0">+B13+B14</f>
        <v>46700</v>
      </c>
      <c r="C15" s="152">
        <f>29565+17902</f>
        <v>47467</v>
      </c>
      <c r="D15" s="152">
        <f>D13+D14</f>
        <v>48698</v>
      </c>
      <c r="E15" s="152">
        <f>E13+E14</f>
        <v>49357</v>
      </c>
      <c r="F15" s="153"/>
      <c r="G15" s="153"/>
      <c r="H15" s="153"/>
      <c r="I15" s="153"/>
      <c r="J15" s="153"/>
    </row>
  </sheetData>
  <sheetProtection algorithmName="SHA-512" hashValue="Rfcjb1i0uQbiR/bPj9RUaJWLZegozsPUXd5cmdPY+wjuOuhHxPw4OOqMgQ7t21ILfCnaTeOxgsuy+yKopHZOng==" saltValue="TLBdkJoqILr2aqLUt6XSI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R. Lyberth</dc:creator>
  <cp:lastModifiedBy>Vivi Rosing Olsen</cp:lastModifiedBy>
  <dcterms:created xsi:type="dcterms:W3CDTF">2025-02-03T18:04:21Z</dcterms:created>
  <dcterms:modified xsi:type="dcterms:W3CDTF">2025-04-03T10:44:24Z</dcterms:modified>
</cp:coreProperties>
</file>