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codeName="Denne_projektmappe" defaultThemeVersion="124226"/>
  <mc:AlternateContent xmlns:mc="http://schemas.openxmlformats.org/markup-compatibility/2006">
    <mc:Choice Requires="x15">
      <x15ac:absPath xmlns:x15ac="http://schemas.microsoft.com/office/spreadsheetml/2010/11/ac" url="F:\Mappe til filudveksling\Sulinal\Tax Filings form\2025\"/>
    </mc:Choice>
  </mc:AlternateContent>
  <xr:revisionPtr revIDLastSave="0" documentId="13_ncr:1_{18ED5196-75FE-4FEE-9017-A1D3EDDAA9ED}" xr6:coauthVersionLast="47" xr6:coauthVersionMax="47" xr10:uidLastSave="{00000000-0000-0000-0000-000000000000}"/>
  <workbookProtection workbookAlgorithmName="SHA-512" workbookHashValue="KVoD+ueghbDMfeoB8YlU8mO+UJHzmWEBpD//dtSSntvSlpptTYmWF053GcamMSINb/L/jGy0I4ghIBeqi29F3w==" workbookSaltValue="IAjHN+0b2oXD00Ye/8gipQ==" workbookSpinCount="100000" lockStructure="1"/>
  <bookViews>
    <workbookView xWindow="28680" yWindow="-120" windowWidth="29040" windowHeight="15840" activeTab="1" xr2:uid="{00000000-000D-0000-FFFF-FFFF00000000}"/>
  </bookViews>
  <sheets>
    <sheet name="Information on contractor" sheetId="1" r:id="rId1"/>
    <sheet name="Specification of wages &amp; taxes" sheetId="2" r:id="rId2"/>
    <sheet name="List of subcontractors" sheetId="3" r:id="rId3"/>
    <sheet name="CSV-file" sheetId="4" r:id="rId4"/>
    <sheet name="Kurs" sheetId="5" r:id="rId5"/>
    <sheet name="Allowance" sheetId="6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5" i="6" l="1"/>
  <c r="C15" i="6"/>
  <c r="K207" i="2"/>
  <c r="X10" i="2"/>
  <c r="B15" i="6"/>
  <c r="M204" i="2"/>
  <c r="L204" i="2"/>
  <c r="K204" i="2"/>
  <c r="J204" i="2"/>
  <c r="I204" i="2"/>
  <c r="H204" i="2"/>
  <c r="G204" i="2"/>
  <c r="F204" i="2"/>
  <c r="E204" i="2"/>
  <c r="D204" i="2"/>
  <c r="C204" i="2"/>
  <c r="B204" i="2"/>
  <c r="A1" i="3"/>
  <c r="C205" i="2"/>
  <c r="D205" i="2"/>
  <c r="E205" i="2"/>
  <c r="F205" i="2"/>
  <c r="G205" i="2"/>
  <c r="H205" i="2"/>
  <c r="I205" i="2"/>
  <c r="J205" i="2"/>
  <c r="K205" i="2"/>
  <c r="L205" i="2"/>
  <c r="M205" i="2"/>
  <c r="B205" i="2"/>
  <c r="C203" i="2"/>
  <c r="D203" i="2"/>
  <c r="E203" i="2"/>
  <c r="F203" i="2"/>
  <c r="G203" i="2"/>
  <c r="H203" i="2"/>
  <c r="I203" i="2"/>
  <c r="J203" i="2"/>
  <c r="K203" i="2"/>
  <c r="L203" i="2"/>
  <c r="M203" i="2"/>
  <c r="B203" i="2"/>
  <c r="Z10" i="2" s="1"/>
  <c r="M202" i="2"/>
  <c r="C202" i="2"/>
  <c r="D202" i="2"/>
  <c r="E202" i="2"/>
  <c r="F202" i="2"/>
  <c r="G202" i="2"/>
  <c r="H202" i="2"/>
  <c r="I202" i="2"/>
  <c r="J202" i="2"/>
  <c r="K202" i="2"/>
  <c r="L202" i="2"/>
  <c r="B202" i="2"/>
  <c r="Z12" i="2"/>
  <c r="Z16" i="2"/>
  <c r="Z20" i="2"/>
  <c r="Z24" i="2"/>
  <c r="Z28" i="2"/>
  <c r="Z32" i="2"/>
  <c r="Z36" i="2"/>
  <c r="Z40" i="2"/>
  <c r="Z44" i="2"/>
  <c r="Z48" i="2"/>
  <c r="Z52" i="2"/>
  <c r="Z56" i="2"/>
  <c r="Z60" i="2"/>
  <c r="Z64" i="2"/>
  <c r="Z68" i="2"/>
  <c r="Z72" i="2"/>
  <c r="Z76" i="2"/>
  <c r="Z80" i="2"/>
  <c r="Z84" i="2"/>
  <c r="Z88" i="2"/>
  <c r="Z92" i="2"/>
  <c r="Z96" i="2"/>
  <c r="Z100" i="2"/>
  <c r="Z104" i="2"/>
  <c r="Z17" i="2"/>
  <c r="Z37" i="2"/>
  <c r="Z45" i="2"/>
  <c r="Z53" i="2"/>
  <c r="Z61" i="2"/>
  <c r="Z69" i="2"/>
  <c r="Z77" i="2"/>
  <c r="Z85" i="2"/>
  <c r="Z93" i="2"/>
  <c r="Z101" i="2"/>
  <c r="Z13" i="2"/>
  <c r="Z105" i="2"/>
  <c r="Z14" i="2"/>
  <c r="Z18" i="2"/>
  <c r="Z22" i="2"/>
  <c r="Z26" i="2"/>
  <c r="Z34" i="2"/>
  <c r="Z38" i="2"/>
  <c r="Z42" i="2"/>
  <c r="Z46" i="2"/>
  <c r="Z50" i="2"/>
  <c r="Z54" i="2"/>
  <c r="Z58" i="2"/>
  <c r="Z62" i="2"/>
  <c r="Z66" i="2"/>
  <c r="Z70" i="2"/>
  <c r="Z74" i="2"/>
  <c r="Z78" i="2"/>
  <c r="Z82" i="2"/>
  <c r="Z86" i="2"/>
  <c r="Z90" i="2"/>
  <c r="Z94" i="2"/>
  <c r="Z98" i="2"/>
  <c r="Z102" i="2"/>
  <c r="Z106" i="2"/>
  <c r="Z21" i="2"/>
  <c r="Z25" i="2"/>
  <c r="Z33" i="2"/>
  <c r="Z41" i="2"/>
  <c r="Z49" i="2"/>
  <c r="Z57" i="2"/>
  <c r="Z65" i="2"/>
  <c r="Z73" i="2"/>
  <c r="Z81" i="2"/>
  <c r="Z89" i="2"/>
  <c r="Z97" i="2"/>
  <c r="Z15" i="2"/>
  <c r="Z19" i="2"/>
  <c r="Z23" i="2"/>
  <c r="Z27" i="2"/>
  <c r="Z31" i="2"/>
  <c r="Z35" i="2"/>
  <c r="Z39" i="2"/>
  <c r="Z43" i="2"/>
  <c r="Z47" i="2"/>
  <c r="Z51" i="2"/>
  <c r="Z55" i="2"/>
  <c r="Z59" i="2"/>
  <c r="Z63" i="2"/>
  <c r="Z67" i="2"/>
  <c r="Z71" i="2"/>
  <c r="Z75" i="2"/>
  <c r="Z79" i="2"/>
  <c r="Z83" i="2"/>
  <c r="Z87" i="2"/>
  <c r="Z91" i="2"/>
  <c r="Z95" i="2"/>
  <c r="Z99" i="2"/>
  <c r="Z103" i="2"/>
  <c r="Z107" i="2"/>
  <c r="BK205" i="2"/>
  <c r="BL205" i="2"/>
  <c r="BM205" i="2"/>
  <c r="BN205" i="2"/>
  <c r="BO205" i="2"/>
  <c r="BP205" i="2"/>
  <c r="BQ205" i="2"/>
  <c r="BR205" i="2"/>
  <c r="BS205" i="2"/>
  <c r="BT205" i="2"/>
  <c r="BU205" i="2"/>
  <c r="BJ205" i="2"/>
  <c r="BK203" i="2"/>
  <c r="BL203" i="2"/>
  <c r="BM203" i="2"/>
  <c r="BN203" i="2"/>
  <c r="BO203" i="2"/>
  <c r="BP203" i="2"/>
  <c r="BQ203" i="2"/>
  <c r="BR203" i="2"/>
  <c r="BS203" i="2"/>
  <c r="BT203" i="2"/>
  <c r="BU203" i="2"/>
  <c r="BJ203" i="2"/>
  <c r="BK202" i="2"/>
  <c r="BL202" i="2"/>
  <c r="BM202" i="2"/>
  <c r="BN202" i="2"/>
  <c r="BO202" i="2"/>
  <c r="BP202" i="2"/>
  <c r="BQ202" i="2"/>
  <c r="BR202" i="2"/>
  <c r="BS202" i="2"/>
  <c r="BT202" i="2"/>
  <c r="BU202" i="2"/>
  <c r="BJ202" i="2"/>
  <c r="BK201" i="2"/>
  <c r="BL201" i="2"/>
  <c r="BM201" i="2"/>
  <c r="BN201" i="2"/>
  <c r="BO201" i="2"/>
  <c r="BP201" i="2"/>
  <c r="BQ201" i="2"/>
  <c r="BR201" i="2"/>
  <c r="BS201" i="2"/>
  <c r="BT201" i="2"/>
  <c r="BU201" i="2"/>
  <c r="BJ201" i="2"/>
  <c r="A1" i="5"/>
  <c r="Z108" i="2"/>
  <c r="Z109" i="2"/>
  <c r="Z110" i="2"/>
  <c r="Z111" i="2"/>
  <c r="Z112" i="2"/>
  <c r="Z113" i="2"/>
  <c r="Z114" i="2"/>
  <c r="Z115" i="2"/>
  <c r="Z116" i="2"/>
  <c r="Z117" i="2"/>
  <c r="Z118" i="2"/>
  <c r="Z119" i="2"/>
  <c r="Z120" i="2"/>
  <c r="Z121" i="2"/>
  <c r="Z122" i="2"/>
  <c r="Z123" i="2"/>
  <c r="Z124" i="2"/>
  <c r="Z125" i="2"/>
  <c r="Z126" i="2"/>
  <c r="Z127" i="2"/>
  <c r="Z128" i="2"/>
  <c r="Z129" i="2"/>
  <c r="Z130" i="2"/>
  <c r="Z131" i="2"/>
  <c r="Z132" i="2"/>
  <c r="Z133" i="2"/>
  <c r="Z134" i="2"/>
  <c r="Z135" i="2"/>
  <c r="Z136" i="2"/>
  <c r="Z137" i="2"/>
  <c r="Z138" i="2"/>
  <c r="Z139" i="2"/>
  <c r="Z140" i="2"/>
  <c r="Z141" i="2"/>
  <c r="Z142" i="2"/>
  <c r="Z143" i="2"/>
  <c r="Z144" i="2"/>
  <c r="Z145" i="2"/>
  <c r="Z146" i="2"/>
  <c r="Z147" i="2"/>
  <c r="Z148" i="2"/>
  <c r="Z149" i="2"/>
  <c r="Z150" i="2"/>
  <c r="Z151" i="2"/>
  <c r="Z152" i="2"/>
  <c r="Z153" i="2"/>
  <c r="Z154" i="2"/>
  <c r="Z155" i="2"/>
  <c r="Z156" i="2"/>
  <c r="Z157" i="2"/>
  <c r="Z158" i="2"/>
  <c r="Z159" i="2"/>
  <c r="Z160" i="2"/>
  <c r="Z161" i="2"/>
  <c r="H208" i="2"/>
  <c r="H212" i="2"/>
  <c r="H210" i="2"/>
  <c r="H209" i="2"/>
  <c r="H213" i="2"/>
  <c r="J213" i="2" s="1"/>
  <c r="K213" i="2" s="1"/>
  <c r="H211" i="2"/>
  <c r="P6" i="3"/>
  <c r="H156" i="4"/>
  <c r="G156" i="4"/>
  <c r="F156" i="4"/>
  <c r="E156" i="4"/>
  <c r="D156" i="4"/>
  <c r="C156" i="4"/>
  <c r="B156" i="4"/>
  <c r="H155" i="4"/>
  <c r="G155" i="4"/>
  <c r="F155" i="4"/>
  <c r="E155" i="4"/>
  <c r="D155" i="4"/>
  <c r="C155" i="4"/>
  <c r="B155" i="4"/>
  <c r="H154" i="4"/>
  <c r="G154" i="4"/>
  <c r="F154" i="4"/>
  <c r="E154" i="4"/>
  <c r="D154" i="4"/>
  <c r="C154" i="4"/>
  <c r="B154" i="4"/>
  <c r="H153" i="4"/>
  <c r="G153" i="4"/>
  <c r="F153" i="4"/>
  <c r="E153" i="4"/>
  <c r="D153" i="4"/>
  <c r="C153" i="4"/>
  <c r="B153" i="4"/>
  <c r="H152" i="4"/>
  <c r="G152" i="4"/>
  <c r="F152" i="4"/>
  <c r="E152" i="4"/>
  <c r="D152" i="4"/>
  <c r="C152" i="4"/>
  <c r="B152" i="4"/>
  <c r="H151" i="4"/>
  <c r="G151" i="4"/>
  <c r="F151" i="4"/>
  <c r="E151" i="4"/>
  <c r="D151" i="4"/>
  <c r="C151" i="4"/>
  <c r="B151" i="4"/>
  <c r="H150" i="4"/>
  <c r="G150" i="4"/>
  <c r="F150" i="4"/>
  <c r="E150" i="4"/>
  <c r="D150" i="4"/>
  <c r="C150" i="4"/>
  <c r="B150" i="4"/>
  <c r="H149" i="4"/>
  <c r="G149" i="4"/>
  <c r="F149" i="4"/>
  <c r="E149" i="4"/>
  <c r="D149" i="4"/>
  <c r="C149" i="4"/>
  <c r="B149" i="4"/>
  <c r="H148" i="4"/>
  <c r="G148" i="4"/>
  <c r="F148" i="4"/>
  <c r="E148" i="4"/>
  <c r="D148" i="4"/>
  <c r="C148" i="4"/>
  <c r="B148" i="4"/>
  <c r="H147" i="4"/>
  <c r="G147" i="4"/>
  <c r="F147" i="4"/>
  <c r="E147" i="4"/>
  <c r="D147" i="4"/>
  <c r="C147" i="4"/>
  <c r="B147" i="4"/>
  <c r="H146" i="4"/>
  <c r="G146" i="4"/>
  <c r="F146" i="4"/>
  <c r="E146" i="4"/>
  <c r="D146" i="4"/>
  <c r="C146" i="4"/>
  <c r="B146" i="4"/>
  <c r="H145" i="4"/>
  <c r="G145" i="4"/>
  <c r="F145" i="4"/>
  <c r="E145" i="4"/>
  <c r="D145" i="4"/>
  <c r="C145" i="4"/>
  <c r="B145" i="4"/>
  <c r="H144" i="4"/>
  <c r="G144" i="4"/>
  <c r="F144" i="4"/>
  <c r="E144" i="4"/>
  <c r="D144" i="4"/>
  <c r="C144" i="4"/>
  <c r="B144" i="4"/>
  <c r="H143" i="4"/>
  <c r="G143" i="4"/>
  <c r="F143" i="4"/>
  <c r="E143" i="4"/>
  <c r="D143" i="4"/>
  <c r="C143" i="4"/>
  <c r="B143" i="4"/>
  <c r="H142" i="4"/>
  <c r="G142" i="4"/>
  <c r="F142" i="4"/>
  <c r="E142" i="4"/>
  <c r="D142" i="4"/>
  <c r="C142" i="4"/>
  <c r="B142" i="4"/>
  <c r="H141" i="4"/>
  <c r="G141" i="4"/>
  <c r="F141" i="4"/>
  <c r="E141" i="4"/>
  <c r="D141" i="4"/>
  <c r="C141" i="4"/>
  <c r="B141" i="4"/>
  <c r="H140" i="4"/>
  <c r="G140" i="4"/>
  <c r="F140" i="4"/>
  <c r="E140" i="4"/>
  <c r="D140" i="4"/>
  <c r="C140" i="4"/>
  <c r="B140" i="4"/>
  <c r="H139" i="4"/>
  <c r="G139" i="4"/>
  <c r="F139" i="4"/>
  <c r="E139" i="4"/>
  <c r="D139" i="4"/>
  <c r="C139" i="4"/>
  <c r="B139" i="4"/>
  <c r="H138" i="4"/>
  <c r="G138" i="4"/>
  <c r="F138" i="4"/>
  <c r="E138" i="4"/>
  <c r="D138" i="4"/>
  <c r="C138" i="4"/>
  <c r="B138" i="4"/>
  <c r="H137" i="4"/>
  <c r="G137" i="4"/>
  <c r="F137" i="4"/>
  <c r="E137" i="4"/>
  <c r="D137" i="4"/>
  <c r="C137" i="4"/>
  <c r="B137" i="4"/>
  <c r="H136" i="4"/>
  <c r="G136" i="4"/>
  <c r="F136" i="4"/>
  <c r="E136" i="4"/>
  <c r="D136" i="4"/>
  <c r="C136" i="4"/>
  <c r="B136" i="4"/>
  <c r="H135" i="4"/>
  <c r="G135" i="4"/>
  <c r="F135" i="4"/>
  <c r="E135" i="4"/>
  <c r="D135" i="4"/>
  <c r="C135" i="4"/>
  <c r="B135" i="4"/>
  <c r="H134" i="4"/>
  <c r="G134" i="4"/>
  <c r="F134" i="4"/>
  <c r="E134" i="4"/>
  <c r="D134" i="4"/>
  <c r="C134" i="4"/>
  <c r="B134" i="4"/>
  <c r="H133" i="4"/>
  <c r="G133" i="4"/>
  <c r="F133" i="4"/>
  <c r="E133" i="4"/>
  <c r="D133" i="4"/>
  <c r="C133" i="4"/>
  <c r="B133" i="4"/>
  <c r="H132" i="4"/>
  <c r="G132" i="4"/>
  <c r="F132" i="4"/>
  <c r="E132" i="4"/>
  <c r="D132" i="4"/>
  <c r="C132" i="4"/>
  <c r="B132" i="4"/>
  <c r="H131" i="4"/>
  <c r="G131" i="4"/>
  <c r="F131" i="4"/>
  <c r="E131" i="4"/>
  <c r="D131" i="4"/>
  <c r="C131" i="4"/>
  <c r="B131" i="4"/>
  <c r="H130" i="4"/>
  <c r="G130" i="4"/>
  <c r="F130" i="4"/>
  <c r="E130" i="4"/>
  <c r="D130" i="4"/>
  <c r="C130" i="4"/>
  <c r="B130" i="4"/>
  <c r="H129" i="4"/>
  <c r="G129" i="4"/>
  <c r="F129" i="4"/>
  <c r="E129" i="4"/>
  <c r="D129" i="4"/>
  <c r="C129" i="4"/>
  <c r="B129" i="4"/>
  <c r="H128" i="4"/>
  <c r="G128" i="4"/>
  <c r="F128" i="4"/>
  <c r="E128" i="4"/>
  <c r="D128" i="4"/>
  <c r="C128" i="4"/>
  <c r="B128" i="4"/>
  <c r="H127" i="4"/>
  <c r="G127" i="4"/>
  <c r="F127" i="4"/>
  <c r="E127" i="4"/>
  <c r="D127" i="4"/>
  <c r="C127" i="4"/>
  <c r="B127" i="4"/>
  <c r="H126" i="4"/>
  <c r="G126" i="4"/>
  <c r="F126" i="4"/>
  <c r="E126" i="4"/>
  <c r="D126" i="4"/>
  <c r="C126" i="4"/>
  <c r="B126" i="4"/>
  <c r="H125" i="4"/>
  <c r="G125" i="4"/>
  <c r="F125" i="4"/>
  <c r="E125" i="4"/>
  <c r="D125" i="4"/>
  <c r="C125" i="4"/>
  <c r="B125" i="4"/>
  <c r="H124" i="4"/>
  <c r="G124" i="4"/>
  <c r="F124" i="4"/>
  <c r="E124" i="4"/>
  <c r="D124" i="4"/>
  <c r="C124" i="4"/>
  <c r="B124" i="4"/>
  <c r="H123" i="4"/>
  <c r="G123" i="4"/>
  <c r="F123" i="4"/>
  <c r="E123" i="4"/>
  <c r="D123" i="4"/>
  <c r="C123" i="4"/>
  <c r="B123" i="4"/>
  <c r="H122" i="4"/>
  <c r="G122" i="4"/>
  <c r="F122" i="4"/>
  <c r="E122" i="4"/>
  <c r="D122" i="4"/>
  <c r="C122" i="4"/>
  <c r="B122" i="4"/>
  <c r="H121" i="4"/>
  <c r="G121" i="4"/>
  <c r="F121" i="4"/>
  <c r="E121" i="4"/>
  <c r="D121" i="4"/>
  <c r="C121" i="4"/>
  <c r="B121" i="4"/>
  <c r="H120" i="4"/>
  <c r="G120" i="4"/>
  <c r="F120" i="4"/>
  <c r="E120" i="4"/>
  <c r="D120" i="4"/>
  <c r="C120" i="4"/>
  <c r="B120" i="4"/>
  <c r="H119" i="4"/>
  <c r="G119" i="4"/>
  <c r="F119" i="4"/>
  <c r="E119" i="4"/>
  <c r="D119" i="4"/>
  <c r="C119" i="4"/>
  <c r="B119" i="4"/>
  <c r="H118" i="4"/>
  <c r="G118" i="4"/>
  <c r="F118" i="4"/>
  <c r="E118" i="4"/>
  <c r="D118" i="4"/>
  <c r="C118" i="4"/>
  <c r="B118" i="4"/>
  <c r="H117" i="4"/>
  <c r="G117" i="4"/>
  <c r="F117" i="4"/>
  <c r="E117" i="4"/>
  <c r="D117" i="4"/>
  <c r="C117" i="4"/>
  <c r="B117" i="4"/>
  <c r="H116" i="4"/>
  <c r="G116" i="4"/>
  <c r="F116" i="4"/>
  <c r="E116" i="4"/>
  <c r="D116" i="4"/>
  <c r="C116" i="4"/>
  <c r="B116" i="4"/>
  <c r="H115" i="4"/>
  <c r="G115" i="4"/>
  <c r="F115" i="4"/>
  <c r="E115" i="4"/>
  <c r="D115" i="4"/>
  <c r="C115" i="4"/>
  <c r="B115" i="4"/>
  <c r="H114" i="4"/>
  <c r="G114" i="4"/>
  <c r="F114" i="4"/>
  <c r="E114" i="4"/>
  <c r="D114" i="4"/>
  <c r="C114" i="4"/>
  <c r="B114" i="4"/>
  <c r="H113" i="4"/>
  <c r="G113" i="4"/>
  <c r="F113" i="4"/>
  <c r="E113" i="4"/>
  <c r="D113" i="4"/>
  <c r="C113" i="4"/>
  <c r="B113" i="4"/>
  <c r="H112" i="4"/>
  <c r="G112" i="4"/>
  <c r="F112" i="4"/>
  <c r="E112" i="4"/>
  <c r="D112" i="4"/>
  <c r="C112" i="4"/>
  <c r="B112" i="4"/>
  <c r="H111" i="4"/>
  <c r="G111" i="4"/>
  <c r="F111" i="4"/>
  <c r="E111" i="4"/>
  <c r="D111" i="4"/>
  <c r="C111" i="4"/>
  <c r="B111" i="4"/>
  <c r="H110" i="4"/>
  <c r="G110" i="4"/>
  <c r="F110" i="4"/>
  <c r="E110" i="4"/>
  <c r="D110" i="4"/>
  <c r="C110" i="4"/>
  <c r="B110" i="4"/>
  <c r="H109" i="4"/>
  <c r="G109" i="4"/>
  <c r="F109" i="4"/>
  <c r="E109" i="4"/>
  <c r="D109" i="4"/>
  <c r="C109" i="4"/>
  <c r="B109" i="4"/>
  <c r="H108" i="4"/>
  <c r="G108" i="4"/>
  <c r="F108" i="4"/>
  <c r="E108" i="4"/>
  <c r="D108" i="4"/>
  <c r="C108" i="4"/>
  <c r="B108" i="4"/>
  <c r="H107" i="4"/>
  <c r="G107" i="4"/>
  <c r="F107" i="4"/>
  <c r="E107" i="4"/>
  <c r="D107" i="4"/>
  <c r="C107" i="4"/>
  <c r="B107" i="4"/>
  <c r="H106" i="4"/>
  <c r="G106" i="4"/>
  <c r="F106" i="4"/>
  <c r="E106" i="4"/>
  <c r="D106" i="4"/>
  <c r="C106" i="4"/>
  <c r="B106" i="4"/>
  <c r="H105" i="4"/>
  <c r="G105" i="4"/>
  <c r="F105" i="4"/>
  <c r="E105" i="4"/>
  <c r="D105" i="4"/>
  <c r="C105" i="4"/>
  <c r="B105" i="4"/>
  <c r="H104" i="4"/>
  <c r="G104" i="4"/>
  <c r="F104" i="4"/>
  <c r="E104" i="4"/>
  <c r="D104" i="4"/>
  <c r="C104" i="4"/>
  <c r="B104" i="4"/>
  <c r="H103" i="4"/>
  <c r="G103" i="4"/>
  <c r="F103" i="4"/>
  <c r="E103" i="4"/>
  <c r="D103" i="4"/>
  <c r="C103" i="4"/>
  <c r="B103" i="4"/>
  <c r="H102" i="4"/>
  <c r="G102" i="4"/>
  <c r="F102" i="4"/>
  <c r="E102" i="4"/>
  <c r="D102" i="4"/>
  <c r="C102" i="4"/>
  <c r="B102" i="4"/>
  <c r="H101" i="4"/>
  <c r="G101" i="4"/>
  <c r="F101" i="4"/>
  <c r="E101" i="4"/>
  <c r="D101" i="4"/>
  <c r="C101" i="4"/>
  <c r="B101" i="4"/>
  <c r="H100" i="4"/>
  <c r="G100" i="4"/>
  <c r="F100" i="4"/>
  <c r="E100" i="4"/>
  <c r="D100" i="4"/>
  <c r="C100" i="4"/>
  <c r="B100" i="4"/>
  <c r="H99" i="4"/>
  <c r="G99" i="4"/>
  <c r="F99" i="4"/>
  <c r="E99" i="4"/>
  <c r="D99" i="4"/>
  <c r="C99" i="4"/>
  <c r="B99" i="4"/>
  <c r="H98" i="4"/>
  <c r="G98" i="4"/>
  <c r="F98" i="4"/>
  <c r="E98" i="4"/>
  <c r="D98" i="4"/>
  <c r="C98" i="4"/>
  <c r="B98" i="4"/>
  <c r="H97" i="4"/>
  <c r="G97" i="4"/>
  <c r="F97" i="4"/>
  <c r="E97" i="4"/>
  <c r="D97" i="4"/>
  <c r="C97" i="4"/>
  <c r="B97" i="4"/>
  <c r="H96" i="4"/>
  <c r="G96" i="4"/>
  <c r="F96" i="4"/>
  <c r="E96" i="4"/>
  <c r="D96" i="4"/>
  <c r="C96" i="4"/>
  <c r="B96" i="4"/>
  <c r="H95" i="4"/>
  <c r="G95" i="4"/>
  <c r="F95" i="4"/>
  <c r="E95" i="4"/>
  <c r="D95" i="4"/>
  <c r="C95" i="4"/>
  <c r="B95" i="4"/>
  <c r="H94" i="4"/>
  <c r="G94" i="4"/>
  <c r="F94" i="4"/>
  <c r="E94" i="4"/>
  <c r="D94" i="4"/>
  <c r="C94" i="4"/>
  <c r="B94" i="4"/>
  <c r="H93" i="4"/>
  <c r="G93" i="4"/>
  <c r="F93" i="4"/>
  <c r="E93" i="4"/>
  <c r="D93" i="4"/>
  <c r="C93" i="4"/>
  <c r="B93" i="4"/>
  <c r="H92" i="4"/>
  <c r="G92" i="4"/>
  <c r="F92" i="4"/>
  <c r="E92" i="4"/>
  <c r="D92" i="4"/>
  <c r="C92" i="4"/>
  <c r="B92" i="4"/>
  <c r="H91" i="4"/>
  <c r="G91" i="4"/>
  <c r="F91" i="4"/>
  <c r="E91" i="4"/>
  <c r="D91" i="4"/>
  <c r="C91" i="4"/>
  <c r="B91" i="4"/>
  <c r="H90" i="4"/>
  <c r="G90" i="4"/>
  <c r="F90" i="4"/>
  <c r="E90" i="4"/>
  <c r="D90" i="4"/>
  <c r="C90" i="4"/>
  <c r="B90" i="4"/>
  <c r="H89" i="4"/>
  <c r="G89" i="4"/>
  <c r="F89" i="4"/>
  <c r="E89" i="4"/>
  <c r="D89" i="4"/>
  <c r="C89" i="4"/>
  <c r="B89" i="4"/>
  <c r="H88" i="4"/>
  <c r="G88" i="4"/>
  <c r="F88" i="4"/>
  <c r="E88" i="4"/>
  <c r="D88" i="4"/>
  <c r="C88" i="4"/>
  <c r="B88" i="4"/>
  <c r="H87" i="4"/>
  <c r="G87" i="4"/>
  <c r="F87" i="4"/>
  <c r="E87" i="4"/>
  <c r="D87" i="4"/>
  <c r="C87" i="4"/>
  <c r="B87" i="4"/>
  <c r="H86" i="4"/>
  <c r="G86" i="4"/>
  <c r="F86" i="4"/>
  <c r="E86" i="4"/>
  <c r="D86" i="4"/>
  <c r="C86" i="4"/>
  <c r="B86" i="4"/>
  <c r="H85" i="4"/>
  <c r="G85" i="4"/>
  <c r="F85" i="4"/>
  <c r="E85" i="4"/>
  <c r="D85" i="4"/>
  <c r="C85" i="4"/>
  <c r="B85" i="4"/>
  <c r="H84" i="4"/>
  <c r="G84" i="4"/>
  <c r="F84" i="4"/>
  <c r="E84" i="4"/>
  <c r="D84" i="4"/>
  <c r="C84" i="4"/>
  <c r="B84" i="4"/>
  <c r="H83" i="4"/>
  <c r="G83" i="4"/>
  <c r="F83" i="4"/>
  <c r="E83" i="4"/>
  <c r="D83" i="4"/>
  <c r="C83" i="4"/>
  <c r="B83" i="4"/>
  <c r="H82" i="4"/>
  <c r="G82" i="4"/>
  <c r="F82" i="4"/>
  <c r="E82" i="4"/>
  <c r="D82" i="4"/>
  <c r="C82" i="4"/>
  <c r="B82" i="4"/>
  <c r="H81" i="4"/>
  <c r="G81" i="4"/>
  <c r="F81" i="4"/>
  <c r="E81" i="4"/>
  <c r="D81" i="4"/>
  <c r="C81" i="4"/>
  <c r="B81" i="4"/>
  <c r="H80" i="4"/>
  <c r="G80" i="4"/>
  <c r="F80" i="4"/>
  <c r="E80" i="4"/>
  <c r="D80" i="4"/>
  <c r="C80" i="4"/>
  <c r="B80" i="4"/>
  <c r="H79" i="4"/>
  <c r="G79" i="4"/>
  <c r="F79" i="4"/>
  <c r="E79" i="4"/>
  <c r="D79" i="4"/>
  <c r="C79" i="4"/>
  <c r="B79" i="4"/>
  <c r="H78" i="4"/>
  <c r="G78" i="4"/>
  <c r="F78" i="4"/>
  <c r="E78" i="4"/>
  <c r="D78" i="4"/>
  <c r="C78" i="4"/>
  <c r="B78" i="4"/>
  <c r="H77" i="4"/>
  <c r="G77" i="4"/>
  <c r="F77" i="4"/>
  <c r="E77" i="4"/>
  <c r="D77" i="4"/>
  <c r="C77" i="4"/>
  <c r="B77" i="4"/>
  <c r="H76" i="4"/>
  <c r="G76" i="4"/>
  <c r="F76" i="4"/>
  <c r="E76" i="4"/>
  <c r="D76" i="4"/>
  <c r="C76" i="4"/>
  <c r="B76" i="4"/>
  <c r="H75" i="4"/>
  <c r="G75" i="4"/>
  <c r="F75" i="4"/>
  <c r="E75" i="4"/>
  <c r="D75" i="4"/>
  <c r="C75" i="4"/>
  <c r="B75" i="4"/>
  <c r="H74" i="4"/>
  <c r="G74" i="4"/>
  <c r="F74" i="4"/>
  <c r="E74" i="4"/>
  <c r="D74" i="4"/>
  <c r="C74" i="4"/>
  <c r="B74" i="4"/>
  <c r="H73" i="4"/>
  <c r="G73" i="4"/>
  <c r="F73" i="4"/>
  <c r="E73" i="4"/>
  <c r="D73" i="4"/>
  <c r="C73" i="4"/>
  <c r="B73" i="4"/>
  <c r="H72" i="4"/>
  <c r="G72" i="4"/>
  <c r="F72" i="4"/>
  <c r="E72" i="4"/>
  <c r="D72" i="4"/>
  <c r="C72" i="4"/>
  <c r="B72" i="4"/>
  <c r="H71" i="4"/>
  <c r="G71" i="4"/>
  <c r="F71" i="4"/>
  <c r="E71" i="4"/>
  <c r="D71" i="4"/>
  <c r="C71" i="4"/>
  <c r="B71" i="4"/>
  <c r="H70" i="4"/>
  <c r="G70" i="4"/>
  <c r="F70" i="4"/>
  <c r="E70" i="4"/>
  <c r="D70" i="4"/>
  <c r="C70" i="4"/>
  <c r="B70" i="4"/>
  <c r="H69" i="4"/>
  <c r="G69" i="4"/>
  <c r="F69" i="4"/>
  <c r="E69" i="4"/>
  <c r="D69" i="4"/>
  <c r="C69" i="4"/>
  <c r="B69" i="4"/>
  <c r="H68" i="4"/>
  <c r="G68" i="4"/>
  <c r="F68" i="4"/>
  <c r="E68" i="4"/>
  <c r="D68" i="4"/>
  <c r="C68" i="4"/>
  <c r="B68" i="4"/>
  <c r="H67" i="4"/>
  <c r="G67" i="4"/>
  <c r="F67" i="4"/>
  <c r="E67" i="4"/>
  <c r="D67" i="4"/>
  <c r="C67" i="4"/>
  <c r="B67" i="4"/>
  <c r="H66" i="4"/>
  <c r="G66" i="4"/>
  <c r="F66" i="4"/>
  <c r="E66" i="4"/>
  <c r="D66" i="4"/>
  <c r="C66" i="4"/>
  <c r="B66" i="4"/>
  <c r="H65" i="4"/>
  <c r="G65" i="4"/>
  <c r="F65" i="4"/>
  <c r="E65" i="4"/>
  <c r="D65" i="4"/>
  <c r="C65" i="4"/>
  <c r="B65" i="4"/>
  <c r="H64" i="4"/>
  <c r="G64" i="4"/>
  <c r="F64" i="4"/>
  <c r="E64" i="4"/>
  <c r="D64" i="4"/>
  <c r="C64" i="4"/>
  <c r="B64" i="4"/>
  <c r="H63" i="4"/>
  <c r="G63" i="4"/>
  <c r="F63" i="4"/>
  <c r="E63" i="4"/>
  <c r="D63" i="4"/>
  <c r="C63" i="4"/>
  <c r="B63" i="4"/>
  <c r="H62" i="4"/>
  <c r="G62" i="4"/>
  <c r="F62" i="4"/>
  <c r="E62" i="4"/>
  <c r="D62" i="4"/>
  <c r="C62" i="4"/>
  <c r="B62" i="4"/>
  <c r="H61" i="4"/>
  <c r="G61" i="4"/>
  <c r="F61" i="4"/>
  <c r="E61" i="4"/>
  <c r="D61" i="4"/>
  <c r="C61" i="4"/>
  <c r="B61" i="4"/>
  <c r="H60" i="4"/>
  <c r="G60" i="4"/>
  <c r="F60" i="4"/>
  <c r="E60" i="4"/>
  <c r="D60" i="4"/>
  <c r="C60" i="4"/>
  <c r="B60" i="4"/>
  <c r="H59" i="4"/>
  <c r="G59" i="4"/>
  <c r="F59" i="4"/>
  <c r="E59" i="4"/>
  <c r="D59" i="4"/>
  <c r="C59" i="4"/>
  <c r="B59" i="4"/>
  <c r="H58" i="4"/>
  <c r="G58" i="4"/>
  <c r="F58" i="4"/>
  <c r="E58" i="4"/>
  <c r="D58" i="4"/>
  <c r="C58" i="4"/>
  <c r="B58" i="4"/>
  <c r="H57" i="4"/>
  <c r="G57" i="4"/>
  <c r="F57" i="4"/>
  <c r="E57" i="4"/>
  <c r="D57" i="4"/>
  <c r="C57" i="4"/>
  <c r="B57" i="4"/>
  <c r="H56" i="4"/>
  <c r="G56" i="4"/>
  <c r="F56" i="4"/>
  <c r="E56" i="4"/>
  <c r="D56" i="4"/>
  <c r="C56" i="4"/>
  <c r="B56" i="4"/>
  <c r="H55" i="4"/>
  <c r="G55" i="4"/>
  <c r="F55" i="4"/>
  <c r="E55" i="4"/>
  <c r="D55" i="4"/>
  <c r="C55" i="4"/>
  <c r="B55" i="4"/>
  <c r="H54" i="4"/>
  <c r="G54" i="4"/>
  <c r="F54" i="4"/>
  <c r="E54" i="4"/>
  <c r="D54" i="4"/>
  <c r="C54" i="4"/>
  <c r="B54" i="4"/>
  <c r="H53" i="4"/>
  <c r="G53" i="4"/>
  <c r="F53" i="4"/>
  <c r="E53" i="4"/>
  <c r="D53" i="4"/>
  <c r="C53" i="4"/>
  <c r="B53" i="4"/>
  <c r="H52" i="4"/>
  <c r="G52" i="4"/>
  <c r="F52" i="4"/>
  <c r="E52" i="4"/>
  <c r="D52" i="4"/>
  <c r="C52" i="4"/>
  <c r="B52" i="4"/>
  <c r="H51" i="4"/>
  <c r="G51" i="4"/>
  <c r="F51" i="4"/>
  <c r="E51" i="4"/>
  <c r="D51" i="4"/>
  <c r="C51" i="4"/>
  <c r="B51" i="4"/>
  <c r="H50" i="4"/>
  <c r="G50" i="4"/>
  <c r="F50" i="4"/>
  <c r="E50" i="4"/>
  <c r="D50" i="4"/>
  <c r="C50" i="4"/>
  <c r="B50" i="4"/>
  <c r="H49" i="4"/>
  <c r="G49" i="4"/>
  <c r="F49" i="4"/>
  <c r="E49" i="4"/>
  <c r="D49" i="4"/>
  <c r="C49" i="4"/>
  <c r="B49" i="4"/>
  <c r="H48" i="4"/>
  <c r="G48" i="4"/>
  <c r="F48" i="4"/>
  <c r="E48" i="4"/>
  <c r="D48" i="4"/>
  <c r="C48" i="4"/>
  <c r="B48" i="4"/>
  <c r="H47" i="4"/>
  <c r="G47" i="4"/>
  <c r="F47" i="4"/>
  <c r="E47" i="4"/>
  <c r="D47" i="4"/>
  <c r="C47" i="4"/>
  <c r="B47" i="4"/>
  <c r="H46" i="4"/>
  <c r="G46" i="4"/>
  <c r="F46" i="4"/>
  <c r="E46" i="4"/>
  <c r="D46" i="4"/>
  <c r="C46" i="4"/>
  <c r="B46" i="4"/>
  <c r="H45" i="4"/>
  <c r="G45" i="4"/>
  <c r="F45" i="4"/>
  <c r="E45" i="4"/>
  <c r="D45" i="4"/>
  <c r="C45" i="4"/>
  <c r="B45" i="4"/>
  <c r="H44" i="4"/>
  <c r="G44" i="4"/>
  <c r="F44" i="4"/>
  <c r="E44" i="4"/>
  <c r="D44" i="4"/>
  <c r="C44" i="4"/>
  <c r="B44" i="4"/>
  <c r="H43" i="4"/>
  <c r="G43" i="4"/>
  <c r="F43" i="4"/>
  <c r="E43" i="4"/>
  <c r="D43" i="4"/>
  <c r="C43" i="4"/>
  <c r="B43" i="4"/>
  <c r="H42" i="4"/>
  <c r="G42" i="4"/>
  <c r="F42" i="4"/>
  <c r="E42" i="4"/>
  <c r="D42" i="4"/>
  <c r="C42" i="4"/>
  <c r="B42" i="4"/>
  <c r="H41" i="4"/>
  <c r="G41" i="4"/>
  <c r="F41" i="4"/>
  <c r="E41" i="4"/>
  <c r="D41" i="4"/>
  <c r="C41" i="4"/>
  <c r="B41" i="4"/>
  <c r="H40" i="4"/>
  <c r="G40" i="4"/>
  <c r="F40" i="4"/>
  <c r="E40" i="4"/>
  <c r="D40" i="4"/>
  <c r="C40" i="4"/>
  <c r="B40" i="4"/>
  <c r="H39" i="4"/>
  <c r="G39" i="4"/>
  <c r="F39" i="4"/>
  <c r="E39" i="4"/>
  <c r="D39" i="4"/>
  <c r="C39" i="4"/>
  <c r="B39" i="4"/>
  <c r="H38" i="4"/>
  <c r="G38" i="4"/>
  <c r="F38" i="4"/>
  <c r="E38" i="4"/>
  <c r="D38" i="4"/>
  <c r="C38" i="4"/>
  <c r="B38" i="4"/>
  <c r="H37" i="4"/>
  <c r="G37" i="4"/>
  <c r="F37" i="4"/>
  <c r="E37" i="4"/>
  <c r="D37" i="4"/>
  <c r="C37" i="4"/>
  <c r="B37" i="4"/>
  <c r="H36" i="4"/>
  <c r="G36" i="4"/>
  <c r="F36" i="4"/>
  <c r="E36" i="4"/>
  <c r="D36" i="4"/>
  <c r="C36" i="4"/>
  <c r="B36" i="4"/>
  <c r="H35" i="4"/>
  <c r="G35" i="4"/>
  <c r="F35" i="4"/>
  <c r="E35" i="4"/>
  <c r="D35" i="4"/>
  <c r="C35" i="4"/>
  <c r="B35" i="4"/>
  <c r="H34" i="4"/>
  <c r="G34" i="4"/>
  <c r="F34" i="4"/>
  <c r="E34" i="4"/>
  <c r="D34" i="4"/>
  <c r="C34" i="4"/>
  <c r="B34" i="4"/>
  <c r="H33" i="4"/>
  <c r="G33" i="4"/>
  <c r="F33" i="4"/>
  <c r="E33" i="4"/>
  <c r="D33" i="4"/>
  <c r="C33" i="4"/>
  <c r="B33" i="4"/>
  <c r="H32" i="4"/>
  <c r="G32" i="4"/>
  <c r="F32" i="4"/>
  <c r="E32" i="4"/>
  <c r="D32" i="4"/>
  <c r="C32" i="4"/>
  <c r="B32" i="4"/>
  <c r="H31" i="4"/>
  <c r="G31" i="4"/>
  <c r="F31" i="4"/>
  <c r="E31" i="4"/>
  <c r="D31" i="4"/>
  <c r="C31" i="4"/>
  <c r="B31" i="4"/>
  <c r="H30" i="4"/>
  <c r="G30" i="4"/>
  <c r="F30" i="4"/>
  <c r="E30" i="4"/>
  <c r="D30" i="4"/>
  <c r="C30" i="4"/>
  <c r="B30" i="4"/>
  <c r="H29" i="4"/>
  <c r="G29" i="4"/>
  <c r="F29" i="4"/>
  <c r="E29" i="4"/>
  <c r="D29" i="4"/>
  <c r="C29" i="4"/>
  <c r="B29" i="4"/>
  <c r="H28" i="4"/>
  <c r="G28" i="4"/>
  <c r="F28" i="4"/>
  <c r="E28" i="4"/>
  <c r="D28" i="4"/>
  <c r="C28" i="4"/>
  <c r="B28" i="4"/>
  <c r="H27" i="4"/>
  <c r="G27" i="4"/>
  <c r="F27" i="4"/>
  <c r="E27" i="4"/>
  <c r="D27" i="4"/>
  <c r="C27" i="4"/>
  <c r="B27" i="4"/>
  <c r="H26" i="4"/>
  <c r="G26" i="4"/>
  <c r="F26" i="4"/>
  <c r="E26" i="4"/>
  <c r="D26" i="4"/>
  <c r="C26" i="4"/>
  <c r="B26" i="4"/>
  <c r="H25" i="4"/>
  <c r="G25" i="4"/>
  <c r="F25" i="4"/>
  <c r="E25" i="4"/>
  <c r="D25" i="4"/>
  <c r="C25" i="4"/>
  <c r="B25" i="4"/>
  <c r="H24" i="4"/>
  <c r="G24" i="4"/>
  <c r="F24" i="4"/>
  <c r="E24" i="4"/>
  <c r="D24" i="4"/>
  <c r="C24" i="4"/>
  <c r="B24" i="4"/>
  <c r="H23" i="4"/>
  <c r="G23" i="4"/>
  <c r="F23" i="4"/>
  <c r="E23" i="4"/>
  <c r="D23" i="4"/>
  <c r="C23" i="4"/>
  <c r="B23" i="4"/>
  <c r="H22" i="4"/>
  <c r="G22" i="4"/>
  <c r="F22" i="4"/>
  <c r="E22" i="4"/>
  <c r="D22" i="4"/>
  <c r="C22" i="4"/>
  <c r="B22" i="4"/>
  <c r="H21" i="4"/>
  <c r="G21" i="4"/>
  <c r="F21" i="4"/>
  <c r="E21" i="4"/>
  <c r="D21" i="4"/>
  <c r="C21" i="4"/>
  <c r="B21" i="4"/>
  <c r="H20" i="4"/>
  <c r="G20" i="4"/>
  <c r="F20" i="4"/>
  <c r="E20" i="4"/>
  <c r="D20" i="4"/>
  <c r="C20" i="4"/>
  <c r="B20" i="4"/>
  <c r="H19" i="4"/>
  <c r="G19" i="4"/>
  <c r="F19" i="4"/>
  <c r="E19" i="4"/>
  <c r="D19" i="4"/>
  <c r="C19" i="4"/>
  <c r="B19" i="4"/>
  <c r="H18" i="4"/>
  <c r="G18" i="4"/>
  <c r="F18" i="4"/>
  <c r="E18" i="4"/>
  <c r="D18" i="4"/>
  <c r="C18" i="4"/>
  <c r="B18" i="4"/>
  <c r="H17" i="4"/>
  <c r="G17" i="4"/>
  <c r="F17" i="4"/>
  <c r="E17" i="4"/>
  <c r="D17" i="4"/>
  <c r="C17" i="4"/>
  <c r="B17" i="4"/>
  <c r="H16" i="4"/>
  <c r="G16" i="4"/>
  <c r="F16" i="4"/>
  <c r="E16" i="4"/>
  <c r="D16" i="4"/>
  <c r="C16" i="4"/>
  <c r="B16" i="4"/>
  <c r="H15" i="4"/>
  <c r="G15" i="4"/>
  <c r="F15" i="4"/>
  <c r="E15" i="4"/>
  <c r="D15" i="4"/>
  <c r="C15" i="4"/>
  <c r="B15" i="4"/>
  <c r="H14" i="4"/>
  <c r="G14" i="4"/>
  <c r="F14" i="4"/>
  <c r="E14" i="4"/>
  <c r="D14" i="4"/>
  <c r="C14" i="4"/>
  <c r="B14" i="4"/>
  <c r="H13" i="4"/>
  <c r="G13" i="4"/>
  <c r="F13" i="4"/>
  <c r="E13" i="4"/>
  <c r="D13" i="4"/>
  <c r="C13" i="4"/>
  <c r="B13" i="4"/>
  <c r="H12" i="4"/>
  <c r="G12" i="4"/>
  <c r="F12" i="4"/>
  <c r="E12" i="4"/>
  <c r="D12" i="4"/>
  <c r="C12" i="4"/>
  <c r="B12" i="4"/>
  <c r="H11" i="4"/>
  <c r="G11" i="4"/>
  <c r="F11" i="4"/>
  <c r="E11" i="4"/>
  <c r="D11" i="4"/>
  <c r="C11" i="4"/>
  <c r="B11" i="4"/>
  <c r="H10" i="4"/>
  <c r="G10" i="4"/>
  <c r="F10" i="4"/>
  <c r="E10" i="4"/>
  <c r="D10" i="4"/>
  <c r="C10" i="4"/>
  <c r="B10" i="4"/>
  <c r="H9" i="4"/>
  <c r="G9" i="4"/>
  <c r="F9" i="4"/>
  <c r="E9" i="4"/>
  <c r="D9" i="4"/>
  <c r="C9" i="4"/>
  <c r="B9" i="4"/>
  <c r="H8" i="4"/>
  <c r="G8" i="4"/>
  <c r="F8" i="4"/>
  <c r="E8" i="4"/>
  <c r="D8" i="4"/>
  <c r="C8" i="4"/>
  <c r="B8" i="4"/>
  <c r="H7" i="4"/>
  <c r="G7" i="4"/>
  <c r="F7" i="4"/>
  <c r="E7" i="4"/>
  <c r="D7" i="4"/>
  <c r="C7" i="4"/>
  <c r="B7" i="4"/>
  <c r="H6" i="4"/>
  <c r="G6" i="4"/>
  <c r="F6" i="4"/>
  <c r="E6" i="4"/>
  <c r="D6" i="4"/>
  <c r="C6" i="4"/>
  <c r="B6" i="4"/>
  <c r="H5" i="4"/>
  <c r="G5" i="4"/>
  <c r="F5" i="4"/>
  <c r="E5" i="4"/>
  <c r="D5" i="4"/>
  <c r="C5" i="4"/>
  <c r="B5" i="4"/>
  <c r="E4" i="4"/>
  <c r="D4" i="4"/>
  <c r="C4" i="4"/>
  <c r="B4" i="4"/>
  <c r="P162" i="3"/>
  <c r="P161" i="3"/>
  <c r="P160" i="3"/>
  <c r="P159" i="3"/>
  <c r="P158" i="3"/>
  <c r="P157" i="3"/>
  <c r="P156" i="3"/>
  <c r="P155" i="3"/>
  <c r="P154" i="3"/>
  <c r="P153" i="3"/>
  <c r="P152" i="3"/>
  <c r="P151" i="3"/>
  <c r="P150" i="3"/>
  <c r="P149" i="3"/>
  <c r="P148" i="3"/>
  <c r="P147" i="3"/>
  <c r="P146" i="3"/>
  <c r="P145" i="3"/>
  <c r="P144" i="3"/>
  <c r="P143" i="3"/>
  <c r="P142" i="3"/>
  <c r="P141" i="3"/>
  <c r="P140" i="3"/>
  <c r="P139" i="3"/>
  <c r="P138" i="3"/>
  <c r="P137" i="3"/>
  <c r="P136" i="3"/>
  <c r="P135" i="3"/>
  <c r="P134" i="3"/>
  <c r="P133" i="3"/>
  <c r="P132" i="3"/>
  <c r="P131" i="3"/>
  <c r="P130" i="3"/>
  <c r="P129" i="3"/>
  <c r="P128" i="3"/>
  <c r="P127" i="3"/>
  <c r="P126" i="3"/>
  <c r="P125" i="3"/>
  <c r="P124" i="3"/>
  <c r="P123" i="3"/>
  <c r="P122" i="3"/>
  <c r="P121" i="3"/>
  <c r="P120" i="3"/>
  <c r="P119" i="3"/>
  <c r="P118" i="3"/>
  <c r="P117" i="3"/>
  <c r="P116" i="3"/>
  <c r="P115" i="3"/>
  <c r="P114" i="3"/>
  <c r="P113" i="3"/>
  <c r="P112" i="3"/>
  <c r="P111" i="3"/>
  <c r="P110" i="3"/>
  <c r="P109" i="3"/>
  <c r="P108" i="3"/>
  <c r="P107" i="3"/>
  <c r="P106" i="3"/>
  <c r="P105" i="3"/>
  <c r="P104" i="3"/>
  <c r="P103" i="3"/>
  <c r="P102" i="3"/>
  <c r="P101" i="3"/>
  <c r="P100" i="3"/>
  <c r="P99" i="3"/>
  <c r="P98" i="3"/>
  <c r="P97" i="3"/>
  <c r="P96" i="3"/>
  <c r="P95" i="3"/>
  <c r="P94" i="3"/>
  <c r="P93" i="3"/>
  <c r="P92" i="3"/>
  <c r="P91" i="3"/>
  <c r="P90" i="3"/>
  <c r="P89" i="3"/>
  <c r="P88" i="3"/>
  <c r="P87" i="3"/>
  <c r="P86" i="3"/>
  <c r="P85" i="3"/>
  <c r="P84" i="3"/>
  <c r="P83" i="3"/>
  <c r="P82" i="3"/>
  <c r="P81" i="3"/>
  <c r="P80" i="3"/>
  <c r="P79" i="3"/>
  <c r="P78" i="3"/>
  <c r="P77" i="3"/>
  <c r="P76" i="3"/>
  <c r="P75" i="3"/>
  <c r="P74" i="3"/>
  <c r="P73" i="3"/>
  <c r="P72" i="3"/>
  <c r="P71" i="3"/>
  <c r="P70" i="3"/>
  <c r="P69" i="3"/>
  <c r="P68" i="3"/>
  <c r="P67" i="3"/>
  <c r="P66" i="3"/>
  <c r="P65" i="3"/>
  <c r="P64" i="3"/>
  <c r="P63" i="3"/>
  <c r="P62" i="3"/>
  <c r="P61" i="3"/>
  <c r="P60" i="3"/>
  <c r="P59" i="3"/>
  <c r="P58" i="3"/>
  <c r="P57" i="3"/>
  <c r="P56" i="3"/>
  <c r="P55" i="3"/>
  <c r="P54" i="3"/>
  <c r="P53" i="3"/>
  <c r="P52" i="3"/>
  <c r="P51" i="3"/>
  <c r="P50" i="3"/>
  <c r="P49" i="3"/>
  <c r="P48" i="3"/>
  <c r="P47" i="3"/>
  <c r="P46" i="3"/>
  <c r="P45" i="3"/>
  <c r="P44" i="3"/>
  <c r="P43" i="3"/>
  <c r="P42" i="3"/>
  <c r="P41" i="3"/>
  <c r="P40" i="3"/>
  <c r="P39" i="3"/>
  <c r="P38" i="3"/>
  <c r="P37" i="3"/>
  <c r="P36" i="3"/>
  <c r="P35" i="3"/>
  <c r="P34" i="3"/>
  <c r="P33" i="3"/>
  <c r="P32" i="3"/>
  <c r="P31" i="3"/>
  <c r="P30" i="3"/>
  <c r="P29" i="3"/>
  <c r="P28" i="3"/>
  <c r="P27" i="3"/>
  <c r="P26" i="3"/>
  <c r="P25" i="3"/>
  <c r="P24" i="3"/>
  <c r="P23" i="3"/>
  <c r="P22" i="3"/>
  <c r="P21" i="3"/>
  <c r="P20" i="3"/>
  <c r="P19" i="3"/>
  <c r="P18" i="3"/>
  <c r="P17" i="3"/>
  <c r="P16" i="3"/>
  <c r="P15" i="3"/>
  <c r="P14" i="3"/>
  <c r="P13" i="3"/>
  <c r="P12" i="3"/>
  <c r="P11" i="3"/>
  <c r="P10" i="3"/>
  <c r="P9" i="3"/>
  <c r="P8" i="3"/>
  <c r="O7" i="3"/>
  <c r="N7" i="3"/>
  <c r="M7" i="3"/>
  <c r="L7" i="3"/>
  <c r="K7" i="3"/>
  <c r="J7" i="3"/>
  <c r="I7" i="3"/>
  <c r="H7" i="3"/>
  <c r="G7" i="3"/>
  <c r="F7" i="3"/>
  <c r="E7" i="3"/>
  <c r="D7" i="3"/>
  <c r="I5" i="3"/>
  <c r="F5" i="3"/>
  <c r="I4" i="3"/>
  <c r="F4" i="3"/>
  <c r="R215" i="2"/>
  <c r="O215" i="2"/>
  <c r="N215" i="2"/>
  <c r="H214" i="2"/>
  <c r="Q213" i="2"/>
  <c r="Q215" i="2"/>
  <c r="P213" i="2"/>
  <c r="P215" i="2"/>
  <c r="R212" i="2"/>
  <c r="Q212" i="2"/>
  <c r="P212" i="2"/>
  <c r="O212" i="2"/>
  <c r="N212" i="2"/>
  <c r="X161" i="2"/>
  <c r="W161" i="2"/>
  <c r="X160" i="2"/>
  <c r="W160" i="2"/>
  <c r="X159" i="2"/>
  <c r="W159" i="2"/>
  <c r="X158" i="2"/>
  <c r="W158" i="2"/>
  <c r="X157" i="2"/>
  <c r="W157" i="2"/>
  <c r="X156" i="2"/>
  <c r="W156" i="2"/>
  <c r="X155" i="2"/>
  <c r="W155" i="2"/>
  <c r="X154" i="2"/>
  <c r="W154" i="2"/>
  <c r="X153" i="2"/>
  <c r="W153" i="2"/>
  <c r="X152" i="2"/>
  <c r="W152" i="2"/>
  <c r="X151" i="2"/>
  <c r="W151" i="2"/>
  <c r="X150" i="2"/>
  <c r="W150" i="2"/>
  <c r="X149" i="2"/>
  <c r="W149" i="2"/>
  <c r="X148" i="2"/>
  <c r="W148" i="2"/>
  <c r="X147" i="2"/>
  <c r="W147" i="2"/>
  <c r="X146" i="2"/>
  <c r="W146" i="2"/>
  <c r="X145" i="2"/>
  <c r="W145" i="2"/>
  <c r="X144" i="2"/>
  <c r="W144" i="2"/>
  <c r="X143" i="2"/>
  <c r="W143" i="2"/>
  <c r="X142" i="2"/>
  <c r="W142" i="2"/>
  <c r="X141" i="2"/>
  <c r="W141" i="2"/>
  <c r="X140" i="2"/>
  <c r="W140" i="2"/>
  <c r="X139" i="2"/>
  <c r="W139" i="2"/>
  <c r="X138" i="2"/>
  <c r="W138" i="2"/>
  <c r="X137" i="2"/>
  <c r="W137" i="2"/>
  <c r="X136" i="2"/>
  <c r="W136" i="2"/>
  <c r="X135" i="2"/>
  <c r="W135" i="2"/>
  <c r="X134" i="2"/>
  <c r="W134" i="2"/>
  <c r="X133" i="2"/>
  <c r="W133" i="2"/>
  <c r="X132" i="2"/>
  <c r="W132" i="2"/>
  <c r="X131" i="2"/>
  <c r="W131" i="2"/>
  <c r="X130" i="2"/>
  <c r="W130" i="2"/>
  <c r="X129" i="2"/>
  <c r="W129" i="2"/>
  <c r="X128" i="2"/>
  <c r="W128" i="2"/>
  <c r="X127" i="2"/>
  <c r="W127" i="2"/>
  <c r="X126" i="2"/>
  <c r="W126" i="2"/>
  <c r="X125" i="2"/>
  <c r="W125" i="2"/>
  <c r="X124" i="2"/>
  <c r="W124" i="2"/>
  <c r="X123" i="2"/>
  <c r="W123" i="2"/>
  <c r="X122" i="2"/>
  <c r="W122" i="2"/>
  <c r="X121" i="2"/>
  <c r="W121" i="2"/>
  <c r="X120" i="2"/>
  <c r="W120" i="2"/>
  <c r="X119" i="2"/>
  <c r="W119" i="2"/>
  <c r="X118" i="2"/>
  <c r="W118" i="2"/>
  <c r="X117" i="2"/>
  <c r="W117" i="2"/>
  <c r="X116" i="2"/>
  <c r="W116" i="2"/>
  <c r="X115" i="2"/>
  <c r="W115" i="2"/>
  <c r="X114" i="2"/>
  <c r="W114" i="2"/>
  <c r="X113" i="2"/>
  <c r="W113" i="2"/>
  <c r="X112" i="2"/>
  <c r="W112" i="2"/>
  <c r="X111" i="2"/>
  <c r="W111" i="2"/>
  <c r="X110" i="2"/>
  <c r="W110" i="2"/>
  <c r="X109" i="2"/>
  <c r="W109" i="2"/>
  <c r="X108" i="2"/>
  <c r="W108" i="2"/>
  <c r="X107" i="2"/>
  <c r="W107" i="2"/>
  <c r="X106" i="2"/>
  <c r="W106" i="2"/>
  <c r="X105" i="2"/>
  <c r="W105" i="2"/>
  <c r="X104" i="2"/>
  <c r="W104" i="2"/>
  <c r="X103" i="2"/>
  <c r="W103" i="2"/>
  <c r="X102" i="2"/>
  <c r="W102" i="2"/>
  <c r="X101" i="2"/>
  <c r="W101" i="2"/>
  <c r="X100" i="2"/>
  <c r="W100" i="2"/>
  <c r="X99" i="2"/>
  <c r="W99" i="2"/>
  <c r="X98" i="2"/>
  <c r="W98" i="2"/>
  <c r="X97" i="2"/>
  <c r="W97" i="2"/>
  <c r="X96" i="2"/>
  <c r="W96" i="2"/>
  <c r="X95" i="2"/>
  <c r="W95" i="2"/>
  <c r="X94" i="2"/>
  <c r="W94" i="2"/>
  <c r="X93" i="2"/>
  <c r="W93" i="2"/>
  <c r="X92" i="2"/>
  <c r="W92" i="2"/>
  <c r="X91" i="2"/>
  <c r="W91" i="2"/>
  <c r="X90" i="2"/>
  <c r="W90" i="2"/>
  <c r="X89" i="2"/>
  <c r="W89" i="2"/>
  <c r="X88" i="2"/>
  <c r="W88" i="2"/>
  <c r="X87" i="2"/>
  <c r="W87" i="2"/>
  <c r="X86" i="2"/>
  <c r="W86" i="2"/>
  <c r="X85" i="2"/>
  <c r="W85" i="2"/>
  <c r="X84" i="2"/>
  <c r="W84" i="2"/>
  <c r="X83" i="2"/>
  <c r="W83" i="2"/>
  <c r="X82" i="2"/>
  <c r="W82" i="2"/>
  <c r="X81" i="2"/>
  <c r="W81" i="2"/>
  <c r="X80" i="2"/>
  <c r="W80" i="2"/>
  <c r="X79" i="2"/>
  <c r="W79" i="2"/>
  <c r="X78" i="2"/>
  <c r="W78" i="2"/>
  <c r="X77" i="2"/>
  <c r="W77" i="2"/>
  <c r="X76" i="2"/>
  <c r="W76" i="2"/>
  <c r="X75" i="2"/>
  <c r="W75" i="2"/>
  <c r="X74" i="2"/>
  <c r="W74" i="2"/>
  <c r="X73" i="2"/>
  <c r="W73" i="2"/>
  <c r="X72" i="2"/>
  <c r="W72" i="2"/>
  <c r="X71" i="2"/>
  <c r="W71" i="2"/>
  <c r="X70" i="2"/>
  <c r="W70" i="2"/>
  <c r="X69" i="2"/>
  <c r="W69" i="2"/>
  <c r="X68" i="2"/>
  <c r="W68" i="2"/>
  <c r="X67" i="2"/>
  <c r="W67" i="2"/>
  <c r="X66" i="2"/>
  <c r="W66" i="2"/>
  <c r="X65" i="2"/>
  <c r="W65" i="2"/>
  <c r="X64" i="2"/>
  <c r="W64" i="2"/>
  <c r="X63" i="2"/>
  <c r="W63" i="2"/>
  <c r="X62" i="2"/>
  <c r="W62" i="2"/>
  <c r="X61" i="2"/>
  <c r="W61" i="2"/>
  <c r="X60" i="2"/>
  <c r="W60" i="2"/>
  <c r="X59" i="2"/>
  <c r="W59" i="2"/>
  <c r="X58" i="2"/>
  <c r="W58" i="2"/>
  <c r="X57" i="2"/>
  <c r="W57" i="2"/>
  <c r="X56" i="2"/>
  <c r="W56" i="2"/>
  <c r="X55" i="2"/>
  <c r="W55" i="2"/>
  <c r="X54" i="2"/>
  <c r="W54" i="2"/>
  <c r="X53" i="2"/>
  <c r="W53" i="2"/>
  <c r="X52" i="2"/>
  <c r="W52" i="2"/>
  <c r="X51" i="2"/>
  <c r="W51" i="2"/>
  <c r="X50" i="2"/>
  <c r="W50" i="2"/>
  <c r="X49" i="2"/>
  <c r="W49" i="2"/>
  <c r="X48" i="2"/>
  <c r="W48" i="2"/>
  <c r="X47" i="2"/>
  <c r="W47" i="2"/>
  <c r="X46" i="2"/>
  <c r="W46" i="2"/>
  <c r="X45" i="2"/>
  <c r="W45" i="2"/>
  <c r="X44" i="2"/>
  <c r="W44" i="2"/>
  <c r="X43" i="2"/>
  <c r="W43" i="2"/>
  <c r="X42" i="2"/>
  <c r="W42" i="2"/>
  <c r="X41" i="2"/>
  <c r="W41" i="2"/>
  <c r="X40" i="2"/>
  <c r="W40" i="2"/>
  <c r="X39" i="2"/>
  <c r="W39" i="2"/>
  <c r="X38" i="2"/>
  <c r="W38" i="2"/>
  <c r="X37" i="2"/>
  <c r="W37" i="2"/>
  <c r="X36" i="2"/>
  <c r="W36" i="2"/>
  <c r="X35" i="2"/>
  <c r="W35" i="2"/>
  <c r="X34" i="2"/>
  <c r="W34" i="2"/>
  <c r="X33" i="2"/>
  <c r="W33" i="2"/>
  <c r="X32" i="2"/>
  <c r="W32" i="2"/>
  <c r="X31" i="2"/>
  <c r="W31" i="2"/>
  <c r="X30" i="2"/>
  <c r="W30" i="2"/>
  <c r="X29" i="2"/>
  <c r="W29" i="2"/>
  <c r="X28" i="2"/>
  <c r="W28" i="2"/>
  <c r="X27" i="2"/>
  <c r="W27" i="2"/>
  <c r="X26" i="2"/>
  <c r="W26" i="2"/>
  <c r="X25" i="2"/>
  <c r="W25" i="2"/>
  <c r="X24" i="2"/>
  <c r="W24" i="2"/>
  <c r="X23" i="2"/>
  <c r="W23" i="2"/>
  <c r="X22" i="2"/>
  <c r="W22" i="2"/>
  <c r="X21" i="2"/>
  <c r="W21" i="2"/>
  <c r="X20" i="2"/>
  <c r="W20" i="2"/>
  <c r="X19" i="2"/>
  <c r="W19" i="2"/>
  <c r="X18" i="2"/>
  <c r="W18" i="2"/>
  <c r="X17" i="2"/>
  <c r="W17" i="2"/>
  <c r="X16" i="2"/>
  <c r="W16" i="2"/>
  <c r="X15" i="2"/>
  <c r="W15" i="2"/>
  <c r="X14" i="2"/>
  <c r="W14" i="2"/>
  <c r="X13" i="2"/>
  <c r="W13" i="2"/>
  <c r="X12" i="2"/>
  <c r="W12" i="2"/>
  <c r="X11" i="2"/>
  <c r="W11" i="2"/>
  <c r="W10" i="2"/>
  <c r="W9" i="2"/>
  <c r="AA7" i="2"/>
  <c r="Z7" i="2"/>
  <c r="Y7" i="2"/>
  <c r="X7" i="2"/>
  <c r="U7" i="2"/>
  <c r="T7" i="2"/>
  <c r="Q7" i="2"/>
  <c r="P7" i="2"/>
  <c r="O7" i="2"/>
  <c r="M7" i="2"/>
  <c r="K7" i="2"/>
  <c r="S6" i="2"/>
  <c r="R6" i="2"/>
  <c r="Q6" i="2"/>
  <c r="P6" i="2"/>
  <c r="O6" i="2"/>
  <c r="N6" i="2"/>
  <c r="M6" i="2"/>
  <c r="L6" i="2"/>
  <c r="K6" i="2"/>
  <c r="J6" i="2"/>
  <c r="I6" i="2"/>
  <c r="E6" i="2"/>
  <c r="D6" i="2"/>
  <c r="C6" i="2"/>
  <c r="B6" i="2"/>
  <c r="S4" i="2"/>
  <c r="S3" i="2"/>
  <c r="S2" i="2"/>
  <c r="J210" i="2"/>
  <c r="K210" i="2" s="1"/>
  <c r="J212" i="2"/>
  <c r="K212" i="2" s="1"/>
  <c r="Y35" i="2" s="1"/>
  <c r="P7" i="3"/>
  <c r="X9" i="2"/>
  <c r="F4" i="4"/>
  <c r="G4" i="4"/>
  <c r="H4" i="4"/>
  <c r="Z11" i="2" l="1"/>
  <c r="Y129" i="2"/>
  <c r="Y72" i="2"/>
  <c r="Y159" i="2"/>
  <c r="T159" i="2" s="1"/>
  <c r="Y142" i="2"/>
  <c r="Y14" i="2"/>
  <c r="Y108" i="2"/>
  <c r="Y160" i="2"/>
  <c r="Y102" i="2"/>
  <c r="Y141" i="2"/>
  <c r="Y21" i="2"/>
  <c r="Y76" i="2"/>
  <c r="T76" i="2" s="1"/>
  <c r="U76" i="2" s="1"/>
  <c r="Y146" i="2"/>
  <c r="T146" i="2" s="1"/>
  <c r="AA146" i="2" s="1"/>
  <c r="Y55" i="2"/>
  <c r="Y139" i="2"/>
  <c r="Y17" i="2"/>
  <c r="Y61" i="2"/>
  <c r="T61" i="2" s="1"/>
  <c r="AA61" i="2" s="1"/>
  <c r="Y103" i="2"/>
  <c r="T103" i="2" s="1"/>
  <c r="U103" i="2" s="1"/>
  <c r="Y51" i="2"/>
  <c r="T51" i="2" s="1"/>
  <c r="U51" i="2" s="1"/>
  <c r="Y104" i="2"/>
  <c r="Y156" i="2"/>
  <c r="Y50" i="2"/>
  <c r="T50" i="2" s="1"/>
  <c r="U50" i="2" s="1"/>
  <c r="Y15" i="2"/>
  <c r="Y116" i="2"/>
  <c r="T116" i="2" s="1"/>
  <c r="AA116" i="2" s="1"/>
  <c r="Y137" i="2"/>
  <c r="T137" i="2" s="1"/>
  <c r="U137" i="2" s="1"/>
  <c r="Y152" i="2"/>
  <c r="T152" i="2" s="1"/>
  <c r="AA152" i="2" s="1"/>
  <c r="Y94" i="2"/>
  <c r="T94" i="2" s="1"/>
  <c r="U94" i="2" s="1"/>
  <c r="Y133" i="2"/>
  <c r="Y13" i="2"/>
  <c r="T13" i="2" s="1"/>
  <c r="AA13" i="2" s="1"/>
  <c r="Y68" i="2"/>
  <c r="Y43" i="2"/>
  <c r="T43" i="2" s="1"/>
  <c r="AA43" i="2" s="1"/>
  <c r="Y138" i="2"/>
  <c r="Y121" i="2"/>
  <c r="Y101" i="2"/>
  <c r="T101" i="2" s="1"/>
  <c r="Y106" i="2"/>
  <c r="T106" i="2" s="1"/>
  <c r="AA106" i="2" s="1"/>
  <c r="Y22" i="2"/>
  <c r="T22" i="2" s="1"/>
  <c r="Y91" i="2"/>
  <c r="T91" i="2" s="1"/>
  <c r="AA91" i="2" s="1"/>
  <c r="Y62" i="2"/>
  <c r="Y150" i="2"/>
  <c r="Y58" i="2"/>
  <c r="T58" i="2" s="1"/>
  <c r="AA58" i="2" s="1"/>
  <c r="Y65" i="2"/>
  <c r="Y96" i="2"/>
  <c r="T96" i="2" s="1"/>
  <c r="Y47" i="2"/>
  <c r="T47" i="2" s="1"/>
  <c r="Y54" i="2"/>
  <c r="Y93" i="2"/>
  <c r="Y148" i="2"/>
  <c r="Y131" i="2"/>
  <c r="T148" i="2"/>
  <c r="AA148" i="2" s="1"/>
  <c r="T142" i="2"/>
  <c r="AA142" i="2" s="1"/>
  <c r="T102" i="2"/>
  <c r="U102" i="2" s="1"/>
  <c r="T54" i="2"/>
  <c r="U54" i="2" s="1"/>
  <c r="Y154" i="2"/>
  <c r="T154" i="2" s="1"/>
  <c r="Y130" i="2"/>
  <c r="T130" i="2" s="1"/>
  <c r="AA130" i="2" s="1"/>
  <c r="Y99" i="2"/>
  <c r="T99" i="2" s="1"/>
  <c r="AA99" i="2" s="1"/>
  <c r="Y84" i="2"/>
  <c r="Y109" i="2"/>
  <c r="T109" i="2" s="1"/>
  <c r="AA109" i="2" s="1"/>
  <c r="Y30" i="2"/>
  <c r="Y110" i="2"/>
  <c r="T110" i="2" s="1"/>
  <c r="U110" i="2" s="1"/>
  <c r="Y63" i="2"/>
  <c r="T63" i="2" s="1"/>
  <c r="U63" i="2" s="1"/>
  <c r="Y119" i="2"/>
  <c r="T119" i="2" s="1"/>
  <c r="U119" i="2" s="1"/>
  <c r="Y16" i="2"/>
  <c r="Y112" i="2"/>
  <c r="T112" i="2" s="1"/>
  <c r="Y31" i="2"/>
  <c r="Y33" i="2"/>
  <c r="T33" i="2" s="1"/>
  <c r="Y81" i="2"/>
  <c r="T81" i="2" s="1"/>
  <c r="U81" i="2" s="1"/>
  <c r="Y145" i="2"/>
  <c r="T55" i="2"/>
  <c r="AA55" i="2" s="1"/>
  <c r="Y74" i="2"/>
  <c r="T74" i="2" s="1"/>
  <c r="Y66" i="2"/>
  <c r="T66" i="2" s="1"/>
  <c r="AA66" i="2" s="1"/>
  <c r="Y59" i="2"/>
  <c r="T59" i="2" s="1"/>
  <c r="Y147" i="2"/>
  <c r="T147" i="2" s="1"/>
  <c r="Y124" i="2"/>
  <c r="T124" i="2" s="1"/>
  <c r="Y29" i="2"/>
  <c r="Y69" i="2"/>
  <c r="T69" i="2" s="1"/>
  <c r="U69" i="2" s="1"/>
  <c r="Y149" i="2"/>
  <c r="T149" i="2" s="1"/>
  <c r="U149" i="2" s="1"/>
  <c r="Y158" i="2"/>
  <c r="T158" i="2" s="1"/>
  <c r="Y90" i="2"/>
  <c r="Y10" i="2"/>
  <c r="Y11" i="2"/>
  <c r="Y67" i="2"/>
  <c r="Y107" i="2"/>
  <c r="T107" i="2" s="1"/>
  <c r="Y155" i="2"/>
  <c r="T155" i="2" s="1"/>
  <c r="U155" i="2" s="1"/>
  <c r="Y92" i="2"/>
  <c r="T92" i="2" s="1"/>
  <c r="Y28" i="2"/>
  <c r="T28" i="2" s="1"/>
  <c r="AA28" i="2" s="1"/>
  <c r="Y37" i="2"/>
  <c r="T37" i="2" s="1"/>
  <c r="AA37" i="2" s="1"/>
  <c r="Y77" i="2"/>
  <c r="T77" i="2" s="1"/>
  <c r="U77" i="2" s="1"/>
  <c r="Y117" i="2"/>
  <c r="T117" i="2" s="1"/>
  <c r="Y157" i="2"/>
  <c r="T157" i="2" s="1"/>
  <c r="AA157" i="2" s="1"/>
  <c r="Y38" i="2"/>
  <c r="T38" i="2" s="1"/>
  <c r="U38" i="2" s="1"/>
  <c r="Y70" i="2"/>
  <c r="T70" i="2" s="1"/>
  <c r="U70" i="2" s="1"/>
  <c r="Y118" i="2"/>
  <c r="Y20" i="2"/>
  <c r="T20" i="2" s="1"/>
  <c r="Y71" i="2"/>
  <c r="T71" i="2" s="1"/>
  <c r="Y127" i="2"/>
  <c r="T127" i="2" s="1"/>
  <c r="Y48" i="2"/>
  <c r="T48" i="2" s="1"/>
  <c r="Y120" i="2"/>
  <c r="Y41" i="2"/>
  <c r="T41" i="2" s="1"/>
  <c r="AA41" i="2" s="1"/>
  <c r="Y89" i="2"/>
  <c r="T89" i="2" s="1"/>
  <c r="J211" i="2"/>
  <c r="K211" i="2" s="1"/>
  <c r="Y18" i="2"/>
  <c r="T18" i="2" s="1"/>
  <c r="U18" i="2" s="1"/>
  <c r="Y26" i="2"/>
  <c r="T26" i="2" s="1"/>
  <c r="Y19" i="2"/>
  <c r="Y115" i="2"/>
  <c r="Y132" i="2"/>
  <c r="T132" i="2" s="1"/>
  <c r="AA132" i="2" s="1"/>
  <c r="Y45" i="2"/>
  <c r="T45" i="2" s="1"/>
  <c r="AA45" i="2" s="1"/>
  <c r="Y12" i="2"/>
  <c r="T12" i="2" s="1"/>
  <c r="U12" i="2" s="1"/>
  <c r="Y78" i="2"/>
  <c r="T78" i="2" s="1"/>
  <c r="Y23" i="2"/>
  <c r="T23" i="2" s="1"/>
  <c r="Y64" i="2"/>
  <c r="T64" i="2" s="1"/>
  <c r="AA64" i="2" s="1"/>
  <c r="Y40" i="2"/>
  <c r="T40" i="2" s="1"/>
  <c r="U40" i="2" s="1"/>
  <c r="Y97" i="2"/>
  <c r="T97" i="2" s="1"/>
  <c r="U97" i="2" s="1"/>
  <c r="X8" i="2"/>
  <c r="Y114" i="2"/>
  <c r="T114" i="2" s="1"/>
  <c r="U114" i="2" s="1"/>
  <c r="Y82" i="2"/>
  <c r="T82" i="2" s="1"/>
  <c r="AA82" i="2" s="1"/>
  <c r="Y75" i="2"/>
  <c r="T75" i="2" s="1"/>
  <c r="U75" i="2" s="1"/>
  <c r="Y36" i="2"/>
  <c r="Y52" i="2"/>
  <c r="T52" i="2" s="1"/>
  <c r="AA52" i="2" s="1"/>
  <c r="Y126" i="2"/>
  <c r="T126" i="2" s="1"/>
  <c r="Y87" i="2"/>
  <c r="T87" i="2" s="1"/>
  <c r="U87" i="2" s="1"/>
  <c r="Y135" i="2"/>
  <c r="Y128" i="2"/>
  <c r="Y49" i="2"/>
  <c r="T49" i="2" s="1"/>
  <c r="Y34" i="2"/>
  <c r="T34" i="2" s="1"/>
  <c r="U34" i="2" s="1"/>
  <c r="Y122" i="2"/>
  <c r="T122" i="2" s="1"/>
  <c r="U122" i="2" s="1"/>
  <c r="Y42" i="2"/>
  <c r="Y98" i="2"/>
  <c r="T98" i="2" s="1"/>
  <c r="Y27" i="2"/>
  <c r="T27" i="2" s="1"/>
  <c r="U27" i="2" s="1"/>
  <c r="Y83" i="2"/>
  <c r="T83" i="2" s="1"/>
  <c r="Y123" i="2"/>
  <c r="T123" i="2" s="1"/>
  <c r="AA123" i="2" s="1"/>
  <c r="Y60" i="2"/>
  <c r="T60" i="2" s="1"/>
  <c r="U60" i="2" s="1"/>
  <c r="Y100" i="2"/>
  <c r="T100" i="2" s="1"/>
  <c r="U100" i="2" s="1"/>
  <c r="Y140" i="2"/>
  <c r="T140" i="2" s="1"/>
  <c r="AA140" i="2" s="1"/>
  <c r="Y53" i="2"/>
  <c r="T53" i="2" s="1"/>
  <c r="AA53" i="2" s="1"/>
  <c r="Y85" i="2"/>
  <c r="T85" i="2" s="1"/>
  <c r="U85" i="2" s="1"/>
  <c r="Y125" i="2"/>
  <c r="T125" i="2" s="1"/>
  <c r="AA125" i="2" s="1"/>
  <c r="Y44" i="2"/>
  <c r="T44" i="2" s="1"/>
  <c r="AA44" i="2" s="1"/>
  <c r="Y46" i="2"/>
  <c r="T46" i="2" s="1"/>
  <c r="AA46" i="2" s="1"/>
  <c r="Y86" i="2"/>
  <c r="Y134" i="2"/>
  <c r="Y39" i="2"/>
  <c r="T39" i="2" s="1"/>
  <c r="U39" i="2" s="1"/>
  <c r="Y95" i="2"/>
  <c r="T95" i="2" s="1"/>
  <c r="Y151" i="2"/>
  <c r="T151" i="2" s="1"/>
  <c r="U151" i="2" s="1"/>
  <c r="Y80" i="2"/>
  <c r="Y144" i="2"/>
  <c r="Y56" i="2"/>
  <c r="Y57" i="2"/>
  <c r="Y105" i="2"/>
  <c r="T105" i="2" s="1"/>
  <c r="U105" i="2" s="1"/>
  <c r="T10" i="2"/>
  <c r="AA10" i="2" s="1"/>
  <c r="Z29" i="2"/>
  <c r="T29" i="2" s="1"/>
  <c r="Z30" i="2"/>
  <c r="Y161" i="2"/>
  <c r="T161" i="2" s="1"/>
  <c r="U161" i="2" s="1"/>
  <c r="Y9" i="2"/>
  <c r="T72" i="2"/>
  <c r="U72" i="2" s="1"/>
  <c r="T141" i="2"/>
  <c r="AA141" i="2" s="1"/>
  <c r="T129" i="2"/>
  <c r="U129" i="2" s="1"/>
  <c r="T31" i="2"/>
  <c r="U31" i="2" s="1"/>
  <c r="T93" i="2"/>
  <c r="U93" i="2" s="1"/>
  <c r="T68" i="2"/>
  <c r="AA68" i="2" s="1"/>
  <c r="Y79" i="2"/>
  <c r="T79" i="2" s="1"/>
  <c r="Y111" i="2"/>
  <c r="T111" i="2" s="1"/>
  <c r="Y143" i="2"/>
  <c r="T143" i="2" s="1"/>
  <c r="U143" i="2" s="1"/>
  <c r="Y32" i="2"/>
  <c r="T32" i="2" s="1"/>
  <c r="AA32" i="2" s="1"/>
  <c r="Y88" i="2"/>
  <c r="T88" i="2" s="1"/>
  <c r="U88" i="2" s="1"/>
  <c r="Y136" i="2"/>
  <c r="Y24" i="2"/>
  <c r="T24" i="2" s="1"/>
  <c r="Y25" i="2"/>
  <c r="T25" i="2" s="1"/>
  <c r="Y73" i="2"/>
  <c r="T73" i="2" s="1"/>
  <c r="Y113" i="2"/>
  <c r="T113" i="2" s="1"/>
  <c r="AA113" i="2" s="1"/>
  <c r="Y153" i="2"/>
  <c r="T153" i="2" s="1"/>
  <c r="AA153" i="2" s="1"/>
  <c r="T134" i="2"/>
  <c r="AA134" i="2" s="1"/>
  <c r="T128" i="2"/>
  <c r="U128" i="2" s="1"/>
  <c r="T16" i="2"/>
  <c r="AA16" i="2" s="1"/>
  <c r="T136" i="2"/>
  <c r="AA136" i="2" s="1"/>
  <c r="T118" i="2"/>
  <c r="AA118" i="2" s="1"/>
  <c r="T135" i="2"/>
  <c r="U135" i="2" s="1"/>
  <c r="T145" i="2"/>
  <c r="U145" i="2" s="1"/>
  <c r="T139" i="2"/>
  <c r="AA139" i="2" s="1"/>
  <c r="T133" i="2"/>
  <c r="AA133" i="2" s="1"/>
  <c r="T121" i="2"/>
  <c r="U121" i="2" s="1"/>
  <c r="T115" i="2"/>
  <c r="U115" i="2" s="1"/>
  <c r="T90" i="2"/>
  <c r="U90" i="2" s="1"/>
  <c r="T42" i="2"/>
  <c r="U42" i="2" s="1"/>
  <c r="T14" i="2"/>
  <c r="AA14" i="2" s="1"/>
  <c r="T17" i="2"/>
  <c r="AA17" i="2" s="1"/>
  <c r="T84" i="2"/>
  <c r="AA84" i="2" s="1"/>
  <c r="T36" i="2"/>
  <c r="AA36" i="2" s="1"/>
  <c r="T160" i="2"/>
  <c r="AA160" i="2" s="1"/>
  <c r="T35" i="2"/>
  <c r="U35" i="2" s="1"/>
  <c r="T156" i="2"/>
  <c r="AA156" i="2" s="1"/>
  <c r="T150" i="2"/>
  <c r="AA150" i="2" s="1"/>
  <c r="T144" i="2"/>
  <c r="AA144" i="2" s="1"/>
  <c r="T138" i="2"/>
  <c r="U138" i="2" s="1"/>
  <c r="T120" i="2"/>
  <c r="AA120" i="2" s="1"/>
  <c r="T108" i="2"/>
  <c r="AA108" i="2" s="1"/>
  <c r="T67" i="2"/>
  <c r="U67" i="2" s="1"/>
  <c r="T19" i="2"/>
  <c r="AA19" i="2" s="1"/>
  <c r="T65" i="2"/>
  <c r="AA65" i="2" s="1"/>
  <c r="T21" i="2"/>
  <c r="AA21" i="2" s="1"/>
  <c r="T86" i="2"/>
  <c r="AA86" i="2" s="1"/>
  <c r="T62" i="2"/>
  <c r="U62" i="2" s="1"/>
  <c r="T104" i="2"/>
  <c r="AA104" i="2" s="1"/>
  <c r="T80" i="2"/>
  <c r="U80" i="2" s="1"/>
  <c r="T56" i="2"/>
  <c r="AA56" i="2" s="1"/>
  <c r="T131" i="2"/>
  <c r="AA131" i="2" s="1"/>
  <c r="T15" i="2"/>
  <c r="AA15" i="2" s="1"/>
  <c r="T57" i="2"/>
  <c r="AA57" i="2" s="1"/>
  <c r="Z9" i="2"/>
  <c r="T11" i="2"/>
  <c r="U11" i="2" s="1"/>
  <c r="AA161" i="2"/>
  <c r="AA50" i="2"/>
  <c r="U17" i="2"/>
  <c r="U58" i="2"/>
  <c r="U61" i="2"/>
  <c r="U106" i="2"/>
  <c r="AA102" i="2"/>
  <c r="U55" i="2"/>
  <c r="U132" i="2" l="1"/>
  <c r="U152" i="2"/>
  <c r="AA114" i="2"/>
  <c r="AA87" i="2"/>
  <c r="AA40" i="2"/>
  <c r="AA129" i="2"/>
  <c r="AA54" i="2"/>
  <c r="AA94" i="2"/>
  <c r="U28" i="2"/>
  <c r="U140" i="2"/>
  <c r="U148" i="2"/>
  <c r="U13" i="2"/>
  <c r="AA34" i="2"/>
  <c r="U16" i="2"/>
  <c r="U84" i="2"/>
  <c r="U99" i="2"/>
  <c r="AA75" i="2"/>
  <c r="AA31" i="2"/>
  <c r="U64" i="2"/>
  <c r="U37" i="2"/>
  <c r="AA27" i="2"/>
  <c r="U131" i="2"/>
  <c r="U116" i="2"/>
  <c r="AA119" i="2"/>
  <c r="AA88" i="2"/>
  <c r="U21" i="2"/>
  <c r="AA70" i="2"/>
  <c r="U32" i="2"/>
  <c r="U47" i="2"/>
  <c r="AA47" i="2"/>
  <c r="AA96" i="2"/>
  <c r="U96" i="2"/>
  <c r="AA22" i="2"/>
  <c r="U22" i="2"/>
  <c r="AA33" i="2"/>
  <c r="U33" i="2"/>
  <c r="U10" i="2"/>
  <c r="U139" i="2"/>
  <c r="U133" i="2"/>
  <c r="AA81" i="2"/>
  <c r="AA76" i="2"/>
  <c r="AA103" i="2"/>
  <c r="AA72" i="2"/>
  <c r="U120" i="2"/>
  <c r="U146" i="2"/>
  <c r="AA137" i="2"/>
  <c r="U160" i="2"/>
  <c r="U86" i="2"/>
  <c r="U91" i="2"/>
  <c r="U118" i="2"/>
  <c r="U142" i="2"/>
  <c r="U98" i="2"/>
  <c r="AA98" i="2"/>
  <c r="AA78" i="2"/>
  <c r="U78" i="2"/>
  <c r="AA95" i="2"/>
  <c r="U95" i="2"/>
  <c r="AA117" i="2"/>
  <c r="U117" i="2"/>
  <c r="U107" i="2"/>
  <c r="AA107" i="2"/>
  <c r="AA154" i="2"/>
  <c r="U154" i="2"/>
  <c r="U159" i="2"/>
  <c r="AA159" i="2"/>
  <c r="U23" i="2"/>
  <c r="AA23" i="2"/>
  <c r="AA101" i="2"/>
  <c r="U101" i="2"/>
  <c r="U125" i="2"/>
  <c r="U82" i="2"/>
  <c r="AA80" i="2"/>
  <c r="AA149" i="2"/>
  <c r="U53" i="2"/>
  <c r="U46" i="2"/>
  <c r="AA60" i="2"/>
  <c r="U52" i="2"/>
  <c r="AA135" i="2"/>
  <c r="AA26" i="2"/>
  <c r="U26" i="2"/>
  <c r="AA92" i="2"/>
  <c r="U92" i="2"/>
  <c r="U126" i="2"/>
  <c r="AA126" i="2"/>
  <c r="U127" i="2"/>
  <c r="AA127" i="2"/>
  <c r="U158" i="2"/>
  <c r="AA158" i="2"/>
  <c r="AA71" i="2"/>
  <c r="U71" i="2"/>
  <c r="AA112" i="2"/>
  <c r="U112" i="2"/>
  <c r="U83" i="2"/>
  <c r="AA83" i="2"/>
  <c r="U49" i="2"/>
  <c r="AA49" i="2"/>
  <c r="AA89" i="2"/>
  <c r="U89" i="2"/>
  <c r="AA20" i="2"/>
  <c r="U20" i="2"/>
  <c r="AA74" i="2"/>
  <c r="U74" i="2"/>
  <c r="AA124" i="2"/>
  <c r="U124" i="2"/>
  <c r="U147" i="2"/>
  <c r="AA147" i="2"/>
  <c r="AA59" i="2"/>
  <c r="U59" i="2"/>
  <c r="AA48" i="2"/>
  <c r="U48" i="2"/>
  <c r="U66" i="2"/>
  <c r="AA42" i="2"/>
  <c r="U41" i="2"/>
  <c r="AA35" i="2"/>
  <c r="U130" i="2"/>
  <c r="U56" i="2"/>
  <c r="AA18" i="2"/>
  <c r="AA93" i="2"/>
  <c r="AA90" i="2"/>
  <c r="AA100" i="2"/>
  <c r="AA39" i="2"/>
  <c r="U36" i="2"/>
  <c r="AA151" i="2"/>
  <c r="U134" i="2"/>
  <c r="AA62" i="2"/>
  <c r="AA97" i="2"/>
  <c r="U108" i="2"/>
  <c r="AA85" i="2"/>
  <c r="U104" i="2"/>
  <c r="T30" i="2"/>
  <c r="U30" i="2" s="1"/>
  <c r="AA29" i="2"/>
  <c r="U29" i="2"/>
  <c r="U150" i="2"/>
  <c r="AA67" i="2"/>
  <c r="AA115" i="2"/>
  <c r="AA63" i="2"/>
  <c r="U44" i="2"/>
  <c r="U156" i="2"/>
  <c r="U153" i="2"/>
  <c r="U144" i="2"/>
  <c r="U113" i="2"/>
  <c r="U15" i="2"/>
  <c r="U68" i="2"/>
  <c r="U79" i="2"/>
  <c r="AA79" i="2"/>
  <c r="U73" i="2"/>
  <c r="AA73" i="2"/>
  <c r="AA24" i="2"/>
  <c r="U24" i="2"/>
  <c r="U25" i="2"/>
  <c r="AA25" i="2"/>
  <c r="U111" i="2"/>
  <c r="AA111" i="2"/>
  <c r="AA145" i="2"/>
  <c r="U109" i="2"/>
  <c r="AA12" i="2"/>
  <c r="AA77" i="2"/>
  <c r="U157" i="2"/>
  <c r="AA38" i="2"/>
  <c r="AA69" i="2"/>
  <c r="AA122" i="2"/>
  <c r="U65" i="2"/>
  <c r="U43" i="2"/>
  <c r="AA128" i="2"/>
  <c r="AA110" i="2"/>
  <c r="AA155" i="2"/>
  <c r="U19" i="2"/>
  <c r="U136" i="2"/>
  <c r="AA51" i="2"/>
  <c r="U123" i="2"/>
  <c r="U57" i="2"/>
  <c r="T9" i="2"/>
  <c r="U9" i="2" s="1"/>
  <c r="U14" i="2"/>
  <c r="AA121" i="2"/>
  <c r="AA105" i="2"/>
  <c r="Y8" i="2"/>
  <c r="AA138" i="2"/>
  <c r="U141" i="2"/>
  <c r="U45" i="2"/>
  <c r="AA143" i="2"/>
  <c r="Z8" i="2"/>
  <c r="AA11" i="2"/>
  <c r="AA30" i="2" l="1"/>
  <c r="AA9" i="2"/>
  <c r="AA8" i="2" s="1"/>
  <c r="T3" i="2"/>
  <c r="T2" i="2"/>
  <c r="T4" i="2" l="1"/>
</calcChain>
</file>

<file path=xl/sharedStrings.xml><?xml version="1.0" encoding="utf-8"?>
<sst xmlns="http://schemas.openxmlformats.org/spreadsheetml/2006/main" count="1486" uniqueCount="363">
  <si>
    <t>Information on Contractor</t>
  </si>
  <si>
    <t>(2) Month:</t>
  </si>
  <si>
    <t>Transaction date</t>
  </si>
  <si>
    <t>Subcontractor</t>
  </si>
  <si>
    <t>CPR-number</t>
  </si>
  <si>
    <t>tax municipality code</t>
  </si>
  <si>
    <t>A-income</t>
  </si>
  <si>
    <t>A-tax</t>
  </si>
  <si>
    <t>CSV-file</t>
  </si>
  <si>
    <t>January</t>
  </si>
  <si>
    <t>Name of contractor</t>
  </si>
  <si>
    <t>(4)  Date &amp; name:</t>
  </si>
  <si>
    <t>Address</t>
  </si>
  <si>
    <t>Service description</t>
  </si>
  <si>
    <t>Name and address of contact person in Greenland</t>
  </si>
  <si>
    <t xml:space="preserve">Please fill out this part by typing one of the following 4 opportunities: </t>
  </si>
  <si>
    <t>Name of Licensee</t>
  </si>
  <si>
    <t>Worksite</t>
  </si>
  <si>
    <t>Nature of assignment</t>
  </si>
  <si>
    <t>Contract (Amount )</t>
  </si>
  <si>
    <t>1 )</t>
  </si>
  <si>
    <t>Commencement of work</t>
  </si>
  <si>
    <t xml:space="preserve">xxx.xxx DKK.: </t>
  </si>
  <si>
    <t>(3)     Year:</t>
  </si>
  <si>
    <t>(5)         Signature:</t>
  </si>
  <si>
    <t>no personnel in Greenland in this month</t>
  </si>
  <si>
    <t>2 )</t>
  </si>
  <si>
    <t>W:</t>
  </si>
  <si>
    <t>Day</t>
  </si>
  <si>
    <t>all services provided fall out with scope of GL regime</t>
  </si>
  <si>
    <t>Month</t>
  </si>
  <si>
    <t>Year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</si>
  <si>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</si>
  <si>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</si>
  <si>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</si>
  <si>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</si>
  <si>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</si>
  <si>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</si>
  <si>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</si>
  <si>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</si>
  <si>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</si>
  <si>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</si>
  <si>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</si>
  <si>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Family name (last name)</t>
  </si>
  <si>
    <t>Given name (first name)</t>
  </si>
  <si>
    <t>Country</t>
  </si>
  <si>
    <t>Date of birth/CPR</t>
  </si>
  <si>
    <t>Tax    recidency</t>
  </si>
  <si>
    <t>Subject to full or limited tax liability</t>
  </si>
  <si>
    <t>Tax Municipality</t>
  </si>
  <si>
    <t>Food and/ or acc.</t>
  </si>
  <si>
    <t>Monetary standard</t>
  </si>
  <si>
    <t xml:space="preserve">Gross/ Net </t>
  </si>
  <si>
    <t>Tax rate</t>
  </si>
  <si>
    <t xml:space="preserve"> (xxxx)</t>
  </si>
  <si>
    <t xml:space="preserve"> Choose country</t>
  </si>
  <si>
    <t>Limited</t>
  </si>
  <si>
    <t>Gross Tax</t>
  </si>
  <si>
    <t>Food &amp; acc.</t>
  </si>
  <si>
    <t xml:space="preserve">US Dollars </t>
  </si>
  <si>
    <t>Gross</t>
  </si>
  <si>
    <t>None</t>
  </si>
  <si>
    <t>DKK</t>
  </si>
  <si>
    <t>Dato</t>
  </si>
  <si>
    <t>2011M04</t>
  </si>
  <si>
    <t>2011M05</t>
  </si>
  <si>
    <t>2011M06</t>
  </si>
  <si>
    <t>2011M07</t>
  </si>
  <si>
    <t>2011M08</t>
  </si>
  <si>
    <t>2011M09</t>
  </si>
  <si>
    <t>2011M10</t>
  </si>
  <si>
    <t>2011M11</t>
  </si>
  <si>
    <t>2011M12</t>
  </si>
  <si>
    <t>2012M01</t>
  </si>
  <si>
    <t>2012M02</t>
  </si>
  <si>
    <t>2012M03</t>
  </si>
  <si>
    <t>2012M04</t>
  </si>
  <si>
    <t>2012M05</t>
  </si>
  <si>
    <t>2012M06</t>
  </si>
  <si>
    <t>2012M07</t>
  </si>
  <si>
    <t>2012M08</t>
  </si>
  <si>
    <t>2012M09</t>
  </si>
  <si>
    <t>2012M10</t>
  </si>
  <si>
    <t>2012M11</t>
  </si>
  <si>
    <t>2012M12</t>
  </si>
  <si>
    <t>2013M01</t>
  </si>
  <si>
    <t>2013M02</t>
  </si>
  <si>
    <t>2013M03</t>
  </si>
  <si>
    <t>2013M04</t>
  </si>
  <si>
    <t>2013M05</t>
  </si>
  <si>
    <t>2013M06</t>
  </si>
  <si>
    <t>2013M07</t>
  </si>
  <si>
    <t>2013M08</t>
  </si>
  <si>
    <t>2013M09</t>
  </si>
  <si>
    <t>2013M10</t>
  </si>
  <si>
    <t>2013M11</t>
  </si>
  <si>
    <t>2013M12</t>
  </si>
  <si>
    <t xml:space="preserve">Euro </t>
  </si>
  <si>
    <t>days</t>
  </si>
  <si>
    <t xml:space="preserve"> Denmark</t>
  </si>
  <si>
    <t>§ 67 stk 1</t>
  </si>
  <si>
    <t>Value</t>
  </si>
  <si>
    <t>Allowance</t>
  </si>
  <si>
    <t>01</t>
  </si>
  <si>
    <t xml:space="preserve"> Norway</t>
  </si>
  <si>
    <t>§2 stk. 2</t>
  </si>
  <si>
    <t>DKK/day</t>
  </si>
  <si>
    <t>02</t>
  </si>
  <si>
    <t xml:space="preserve"> Sweden</t>
  </si>
  <si>
    <t>03</t>
  </si>
  <si>
    <t>Error</t>
  </si>
  <si>
    <t xml:space="preserve"> United States</t>
  </si>
  <si>
    <t>Food</t>
  </si>
  <si>
    <t>04</t>
  </si>
  <si>
    <t xml:space="preserve"> Canada</t>
  </si>
  <si>
    <t>Acc.</t>
  </si>
  <si>
    <t>05</t>
  </si>
  <si>
    <t xml:space="preserve"> United Kingdom</t>
  </si>
  <si>
    <t>06</t>
  </si>
  <si>
    <t xml:space="preserve"> Afghanistan</t>
  </si>
  <si>
    <t>07</t>
  </si>
  <si>
    <t xml:space="preserve"> Albania</t>
  </si>
  <si>
    <t>08</t>
  </si>
  <si>
    <t xml:space="preserve"> Algeria</t>
  </si>
  <si>
    <t>Skatte-styrelsen</t>
  </si>
  <si>
    <t>09</t>
  </si>
  <si>
    <t xml:space="preserve"> American Samoa</t>
  </si>
  <si>
    <t>Qaasuitsup</t>
  </si>
  <si>
    <t xml:space="preserve"> Andorra</t>
  </si>
  <si>
    <t>Qeqqata</t>
  </si>
  <si>
    <t xml:space="preserve"> Angola</t>
  </si>
  <si>
    <t>Sermersooq</t>
  </si>
  <si>
    <t xml:space="preserve"> Antigua and Barbuda</t>
  </si>
  <si>
    <t>Kujalleq</t>
  </si>
  <si>
    <t xml:space="preserve"> Argentina</t>
  </si>
  <si>
    <t xml:space="preserve"> Armenia</t>
  </si>
  <si>
    <t xml:space="preserve"> Aruba</t>
  </si>
  <si>
    <t xml:space="preserve"> Australia</t>
  </si>
  <si>
    <t xml:space="preserve"> Austria</t>
  </si>
  <si>
    <t xml:space="preserve"> Azerbaijan</t>
  </si>
  <si>
    <t xml:space="preserve"> Bahamas, The</t>
  </si>
  <si>
    <t xml:space="preserve"> Bahrain</t>
  </si>
  <si>
    <t xml:space="preserve"> Bangladesh</t>
  </si>
  <si>
    <t xml:space="preserve"> Barbados</t>
  </si>
  <si>
    <t xml:space="preserve"> Belarus</t>
  </si>
  <si>
    <t xml:space="preserve"> Belgium</t>
  </si>
  <si>
    <t xml:space="preserve"> Belize</t>
  </si>
  <si>
    <t xml:space="preserve"> Benin</t>
  </si>
  <si>
    <t xml:space="preserve"> Bermuda</t>
  </si>
  <si>
    <t xml:space="preserve"> Bhutan</t>
  </si>
  <si>
    <t xml:space="preserve"> Bolivia</t>
  </si>
  <si>
    <t xml:space="preserve"> Bosnia and Herzegovina</t>
  </si>
  <si>
    <t xml:space="preserve"> Botswana</t>
  </si>
  <si>
    <t xml:space="preserve"> Brazil</t>
  </si>
  <si>
    <t xml:space="preserve"> Brunei</t>
  </si>
  <si>
    <t xml:space="preserve"> Bulgaria</t>
  </si>
  <si>
    <t xml:space="preserve"> Burkina Faso</t>
  </si>
  <si>
    <t xml:space="preserve"> Burundi</t>
  </si>
  <si>
    <t xml:space="preserve"> Cambodia</t>
  </si>
  <si>
    <t xml:space="preserve"> Cameroon</t>
  </si>
  <si>
    <t xml:space="preserve"> Cape Verde</t>
  </si>
  <si>
    <t xml:space="preserve"> Cayman Islands</t>
  </si>
  <si>
    <t xml:space="preserve"> Central African Republic</t>
  </si>
  <si>
    <t xml:space="preserve"> Chad</t>
  </si>
  <si>
    <t xml:space="preserve"> Channel Islands</t>
  </si>
  <si>
    <t xml:space="preserve"> Chile</t>
  </si>
  <si>
    <t xml:space="preserve"> China</t>
  </si>
  <si>
    <t xml:space="preserve"> Colombia</t>
  </si>
  <si>
    <t xml:space="preserve"> Comoros</t>
  </si>
  <si>
    <t xml:space="preserve"> Congo, Dem. Rep.</t>
  </si>
  <si>
    <t xml:space="preserve"> Congo, Rep.</t>
  </si>
  <si>
    <t xml:space="preserve"> Costa Rica</t>
  </si>
  <si>
    <t xml:space="preserve"> Côte d'Ivoire</t>
  </si>
  <si>
    <t xml:space="preserve"> Croatia</t>
  </si>
  <si>
    <t xml:space="preserve"> Cuba</t>
  </si>
  <si>
    <t xml:space="preserve"> Cyprus</t>
  </si>
  <si>
    <t xml:space="preserve"> Czech Republic</t>
  </si>
  <si>
    <t xml:space="preserve"> Djibouti</t>
  </si>
  <si>
    <t xml:space="preserve"> Dominica</t>
  </si>
  <si>
    <t xml:space="preserve"> Dominican Republic</t>
  </si>
  <si>
    <t xml:space="preserve"> Ecuador</t>
  </si>
  <si>
    <t xml:space="preserve"> Egypt, Arab Rep.</t>
  </si>
  <si>
    <t xml:space="preserve"> El Salvador</t>
  </si>
  <si>
    <t xml:space="preserve"> Equatorial Guinea</t>
  </si>
  <si>
    <t xml:space="preserve"> Eritrea</t>
  </si>
  <si>
    <t xml:space="preserve"> Estonia</t>
  </si>
  <si>
    <t xml:space="preserve"> Ethiopia</t>
  </si>
  <si>
    <t xml:space="preserve"> Faeroe Islands</t>
  </si>
  <si>
    <t xml:space="preserve"> Fiji</t>
  </si>
  <si>
    <t xml:space="preserve"> Finland</t>
  </si>
  <si>
    <t xml:space="preserve"> France</t>
  </si>
  <si>
    <t xml:space="preserve"> French Polynesia</t>
  </si>
  <si>
    <t xml:space="preserve"> Gabon</t>
  </si>
  <si>
    <t xml:space="preserve"> Gambia, The</t>
  </si>
  <si>
    <t xml:space="preserve"> Georgia</t>
  </si>
  <si>
    <t xml:space="preserve"> Germany</t>
  </si>
  <si>
    <t xml:space="preserve"> Ghana</t>
  </si>
  <si>
    <t xml:space="preserve"> Greece</t>
  </si>
  <si>
    <t xml:space="preserve"> Greenland</t>
  </si>
  <si>
    <t xml:space="preserve"> Grenada</t>
  </si>
  <si>
    <t xml:space="preserve"> Guam</t>
  </si>
  <si>
    <t xml:space="preserve"> Guatemala</t>
  </si>
  <si>
    <t xml:space="preserve"> Guinea</t>
  </si>
  <si>
    <t xml:space="preserve"> Guinea Bissau</t>
  </si>
  <si>
    <t xml:space="preserve"> Guyana</t>
  </si>
  <si>
    <t xml:space="preserve"> Haiti</t>
  </si>
  <si>
    <t xml:space="preserve"> Honduras</t>
  </si>
  <si>
    <t xml:space="preserve"> Hong Kong, China</t>
  </si>
  <si>
    <t xml:space="preserve"> Hungary</t>
  </si>
  <si>
    <t xml:space="preserve"> Iceland</t>
  </si>
  <si>
    <t xml:space="preserve"> India</t>
  </si>
  <si>
    <t xml:space="preserve"> Indonesia</t>
  </si>
  <si>
    <t xml:space="preserve"> Iran, Islamic Rep.</t>
  </si>
  <si>
    <t xml:space="preserve"> Iraq</t>
  </si>
  <si>
    <t xml:space="preserve"> Ireland</t>
  </si>
  <si>
    <t xml:space="preserve"> Isle of Man</t>
  </si>
  <si>
    <t xml:space="preserve"> Israel</t>
  </si>
  <si>
    <t xml:space="preserve"> Italy</t>
  </si>
  <si>
    <t xml:space="preserve"> Jamaica</t>
  </si>
  <si>
    <t xml:space="preserve"> Japan</t>
  </si>
  <si>
    <t xml:space="preserve"> Jordan</t>
  </si>
  <si>
    <t xml:space="preserve"> Kazakhstan</t>
  </si>
  <si>
    <t xml:space="preserve"> Kenya</t>
  </si>
  <si>
    <t xml:space="preserve"> Kiribati</t>
  </si>
  <si>
    <t xml:space="preserve"> Korea, Dem. Rep.</t>
  </si>
  <si>
    <t xml:space="preserve"> Korea, Rep.</t>
  </si>
  <si>
    <t xml:space="preserve"> Kuwait</t>
  </si>
  <si>
    <t xml:space="preserve"> Kyrgyz Republic</t>
  </si>
  <si>
    <t xml:space="preserve"> Lao PDR</t>
  </si>
  <si>
    <t xml:space="preserve"> Latvia</t>
  </si>
  <si>
    <t xml:space="preserve"> Lebanon</t>
  </si>
  <si>
    <t xml:space="preserve"> Lesotho</t>
  </si>
  <si>
    <t xml:space="preserve"> Liberia</t>
  </si>
  <si>
    <t xml:space="preserve"> Libya</t>
  </si>
  <si>
    <t xml:space="preserve"> Liechtenstein</t>
  </si>
  <si>
    <t xml:space="preserve"> Lithuania</t>
  </si>
  <si>
    <t xml:space="preserve"> Luxembourg</t>
  </si>
  <si>
    <t xml:space="preserve"> Macao</t>
  </si>
  <si>
    <t xml:space="preserve"> Macedonia, FYR</t>
  </si>
  <si>
    <t xml:space="preserve"> Madagascar</t>
  </si>
  <si>
    <t xml:space="preserve"> Malawi</t>
  </si>
  <si>
    <t xml:space="preserve"> Malaysia</t>
  </si>
  <si>
    <t xml:space="preserve"> Maldives</t>
  </si>
  <si>
    <t xml:space="preserve"> Mali</t>
  </si>
  <si>
    <t xml:space="preserve"> Malta</t>
  </si>
  <si>
    <t xml:space="preserve"> Marshall Islands</t>
  </si>
  <si>
    <t xml:space="preserve"> Mauritania</t>
  </si>
  <si>
    <t xml:space="preserve"> Mauritius</t>
  </si>
  <si>
    <t xml:space="preserve"> Mayotte</t>
  </si>
  <si>
    <t xml:space="preserve"> Mexico</t>
  </si>
  <si>
    <t xml:space="preserve"> Micronesia, Fed. Sts.</t>
  </si>
  <si>
    <t xml:space="preserve"> Moldova</t>
  </si>
  <si>
    <t xml:space="preserve"> Monaco</t>
  </si>
  <si>
    <t xml:space="preserve"> Mongolia</t>
  </si>
  <si>
    <t xml:space="preserve"> Morocco</t>
  </si>
  <si>
    <t xml:space="preserve"> Mozambique</t>
  </si>
  <si>
    <t xml:space="preserve"> Myanmar</t>
  </si>
  <si>
    <t xml:space="preserve"> Namibia</t>
  </si>
  <si>
    <t xml:space="preserve"> Nepal</t>
  </si>
  <si>
    <t xml:space="preserve"> Netherlands</t>
  </si>
  <si>
    <t xml:space="preserve"> Netherlands Antilles</t>
  </si>
  <si>
    <t xml:space="preserve"> New Caledonia</t>
  </si>
  <si>
    <t xml:space="preserve"> New Zealand</t>
  </si>
  <si>
    <t xml:space="preserve"> Nicaragua</t>
  </si>
  <si>
    <t xml:space="preserve"> Niger</t>
  </si>
  <si>
    <t xml:space="preserve"> Nigeria</t>
  </si>
  <si>
    <t xml:space="preserve"> Northern Mariana Islands</t>
  </si>
  <si>
    <t xml:space="preserve"> Oman</t>
  </si>
  <si>
    <t xml:space="preserve"> Pakistan</t>
  </si>
  <si>
    <t xml:space="preserve"> Palau</t>
  </si>
  <si>
    <t xml:space="preserve"> Panama</t>
  </si>
  <si>
    <t xml:space="preserve"> Papua New Guinea</t>
  </si>
  <si>
    <t xml:space="preserve"> Paraguay</t>
  </si>
  <si>
    <t xml:space="preserve"> Peru</t>
  </si>
  <si>
    <t xml:space="preserve"> Philippines</t>
  </si>
  <si>
    <t xml:space="preserve"> Poland</t>
  </si>
  <si>
    <t xml:space="preserve"> Portugal</t>
  </si>
  <si>
    <t xml:space="preserve"> Puerto Rico</t>
  </si>
  <si>
    <t xml:space="preserve"> Qatar</t>
  </si>
  <si>
    <t xml:space="preserve"> Romania</t>
  </si>
  <si>
    <t xml:space="preserve"> Russian Federation</t>
  </si>
  <si>
    <t xml:space="preserve"> Rwanda</t>
  </si>
  <si>
    <t xml:space="preserve"> Samoa</t>
  </si>
  <si>
    <t xml:space="preserve"> São Tomé and Principe</t>
  </si>
  <si>
    <t xml:space="preserve"> Saudi Arabia</t>
  </si>
  <si>
    <t xml:space="preserve"> Senegal</t>
  </si>
  <si>
    <t xml:space="preserve"> Seychelles</t>
  </si>
  <si>
    <t xml:space="preserve"> Sierra Leone</t>
  </si>
  <si>
    <t xml:space="preserve"> Singapore</t>
  </si>
  <si>
    <t xml:space="preserve"> Slovak Republic</t>
  </si>
  <si>
    <t xml:space="preserve"> Slovenia</t>
  </si>
  <si>
    <t xml:space="preserve"> Solomon Islands</t>
  </si>
  <si>
    <t xml:space="preserve"> Somalia</t>
  </si>
  <si>
    <t xml:space="preserve"> South Africa</t>
  </si>
  <si>
    <t xml:space="preserve"> Spain</t>
  </si>
  <si>
    <t xml:space="preserve"> Sri Lanka</t>
  </si>
  <si>
    <t xml:space="preserve"> St. Kitts and Nevis</t>
  </si>
  <si>
    <t xml:space="preserve"> St. Lucia</t>
  </si>
  <si>
    <t xml:space="preserve"> St. Vincent and the Grenadines</t>
  </si>
  <si>
    <t xml:space="preserve"> Sudan</t>
  </si>
  <si>
    <t xml:space="preserve"> Suriname</t>
  </si>
  <si>
    <t xml:space="preserve"> Swaziland</t>
  </si>
  <si>
    <t xml:space="preserve"> Switzerland</t>
  </si>
  <si>
    <t xml:space="preserve"> Syrian Arab Republic</t>
  </si>
  <si>
    <t xml:space="preserve"> Tajikistan</t>
  </si>
  <si>
    <t xml:space="preserve"> Tanzania</t>
  </si>
  <si>
    <t xml:space="preserve"> Thailand</t>
  </si>
  <si>
    <t xml:space="preserve"> Togo</t>
  </si>
  <si>
    <t xml:space="preserve"> Tonga</t>
  </si>
  <si>
    <t xml:space="preserve"> Trinidad and Tobago</t>
  </si>
  <si>
    <t xml:space="preserve"> Tunisia</t>
  </si>
  <si>
    <t xml:space="preserve"> Turkey</t>
  </si>
  <si>
    <t xml:space="preserve"> Turkmenistan</t>
  </si>
  <si>
    <t xml:space="preserve"> Uganda</t>
  </si>
  <si>
    <t xml:space="preserve"> Ukraine</t>
  </si>
  <si>
    <t xml:space="preserve"> United Arab Emirates</t>
  </si>
  <si>
    <t xml:space="preserve"> Uruguay</t>
  </si>
  <si>
    <t xml:space="preserve"> Uzbekistan</t>
  </si>
  <si>
    <t xml:space="preserve"> Vanuatu</t>
  </si>
  <si>
    <t xml:space="preserve"> Venezuela, RB</t>
  </si>
  <si>
    <t xml:space="preserve"> Vietnam</t>
  </si>
  <si>
    <t xml:space="preserve"> Virgin Islands (U.S.)</t>
  </si>
  <si>
    <t xml:space="preserve"> West Bank and Gaza</t>
  </si>
  <si>
    <t xml:space="preserve"> Yemen, Rep.</t>
  </si>
  <si>
    <t xml:space="preserve"> Yugoslavia, FR (Serb./Mont.)</t>
  </si>
  <si>
    <t xml:space="preserve"> Zambia</t>
  </si>
  <si>
    <t xml:space="preserve"> Zimbabwe</t>
  </si>
  <si>
    <t>Version: 04/05/2015</t>
  </si>
  <si>
    <t xml:space="preserve">Please fill out this form and return it along with the "Specification of Wages and Taxes". </t>
  </si>
  <si>
    <t>Euro</t>
  </si>
  <si>
    <t>US</t>
  </si>
  <si>
    <t>Expected date of termination or an estimate of the duration of the work</t>
  </si>
  <si>
    <t xml:space="preserve"> </t>
  </si>
  <si>
    <t>CVR-number</t>
  </si>
  <si>
    <t>(1) CVRnumber:</t>
  </si>
  <si>
    <t>CVR-number;Transaction date;CPR-number;tax municipality code;A-income;A-tax</t>
  </si>
  <si>
    <t xml:space="preserve">Source: 1. http://nationalbanken.statistikbank.dk/nbf/107312 </t>
  </si>
  <si>
    <t>CAD</t>
  </si>
  <si>
    <t>M01</t>
  </si>
  <si>
    <t>M02</t>
  </si>
  <si>
    <t>M03</t>
  </si>
  <si>
    <t>M04</t>
  </si>
  <si>
    <t>M05</t>
  </si>
  <si>
    <t>M06</t>
  </si>
  <si>
    <t>M07</t>
  </si>
  <si>
    <t>M08</t>
  </si>
  <si>
    <t>M09</t>
  </si>
  <si>
    <t>M10</t>
  </si>
  <si>
    <t>M11</t>
  </si>
  <si>
    <t>M12</t>
  </si>
  <si>
    <t>Full</t>
  </si>
  <si>
    <t>2025M01</t>
  </si>
  <si>
    <t>2025M02</t>
  </si>
  <si>
    <t>2025M03</t>
  </si>
  <si>
    <t>2025M04</t>
  </si>
  <si>
    <t>2025M05</t>
  </si>
  <si>
    <t>2025M06</t>
  </si>
  <si>
    <t>2025M07</t>
  </si>
  <si>
    <t>2025M08</t>
  </si>
  <si>
    <t>2025M09</t>
  </si>
  <si>
    <t>2025M10</t>
  </si>
  <si>
    <t>2025M11</t>
  </si>
  <si>
    <t>2025M12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</si>
</sst>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 &quot;kr&quot;\ * #,##0.00_ ;_ &quot;kr&quot;\ * \-#,##0.00_ ;_ &quot;kr&quot;\ * &quot;-&quot;??_ ;_ @_ "/>
    <numFmt numFmtId="165" formatCode="0.0"/>
    <numFmt numFmtId="166" formatCode="0.0000"/>
    <numFmt numFmtId="167" formatCode="_ * #,##0_ ;_ * \-#,##0_ ;_ * &quot;-&quot;??_ ;_ @_ "/>
  </numFmts>
  <fonts count="47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8"/>
      <color rgb="FF000000"/>
      <name val="Calibri"/>
      <family val="2"/>
    </font>
    <font>
      <b/>
      <sz val="11"/>
      <color rgb="FF000000"/>
      <name val="Calibri"/>
      <family val="2"/>
    </font>
    <font>
      <b/>
      <sz val="8"/>
      <color rgb="FF000000"/>
      <name val="Calibri"/>
      <family val="2"/>
    </font>
    <font>
      <sz val="11"/>
      <name val="Calibri"/>
      <family val="2"/>
    </font>
    <font>
      <sz val="8"/>
      <color rgb="FFFFFFFF"/>
      <name val="Calibri"/>
      <family val="2"/>
    </font>
    <font>
      <sz val="12"/>
      <name val="Calibri"/>
      <family val="2"/>
    </font>
    <font>
      <sz val="10"/>
      <name val="Calibri"/>
      <family val="2"/>
    </font>
    <font>
      <b/>
      <sz val="14"/>
      <name val="Calibri"/>
      <family val="2"/>
    </font>
    <font>
      <b/>
      <sz val="10"/>
      <name val="Calibri"/>
      <family val="2"/>
    </font>
    <font>
      <sz val="8"/>
      <name val="Calibri"/>
      <family val="2"/>
    </font>
    <font>
      <b/>
      <sz val="10"/>
      <color rgb="FFFF0000"/>
      <name val="Calibri"/>
      <family val="2"/>
    </font>
    <font>
      <sz val="8"/>
      <color rgb="FFD8D8D8"/>
      <name val="Calibri"/>
      <family val="2"/>
    </font>
    <font>
      <u/>
      <sz val="8"/>
      <color rgb="FF000000"/>
      <name val="Calibri"/>
      <family val="2"/>
    </font>
    <font>
      <u/>
      <sz val="8"/>
      <color rgb="FF000000"/>
      <name val="Calibri"/>
      <family val="2"/>
    </font>
    <font>
      <u/>
      <sz val="8"/>
      <color rgb="FF000000"/>
      <name val="Calibri"/>
      <family val="2"/>
    </font>
    <font>
      <b/>
      <i/>
      <sz val="10"/>
      <name val="Calibri"/>
      <family val="2"/>
    </font>
    <font>
      <sz val="7"/>
      <color rgb="FF000000"/>
      <name val="Calibri"/>
      <family val="2"/>
    </font>
    <font>
      <sz val="10"/>
      <color rgb="FFFFFFFF"/>
      <name val="Calibri"/>
      <family val="2"/>
    </font>
    <font>
      <sz val="11"/>
      <color rgb="FFFFFFFF"/>
      <name val="Arial"/>
      <family val="2"/>
    </font>
    <font>
      <sz val="8"/>
      <name val="Arial"/>
      <family val="2"/>
    </font>
    <font>
      <b/>
      <sz val="8"/>
      <color rgb="FFFFFFFF"/>
      <name val="Calibri"/>
      <family val="2"/>
    </font>
    <font>
      <sz val="11"/>
      <color theme="0"/>
      <name val="Calibri"/>
      <family val="2"/>
      <scheme val="minor"/>
    </font>
    <font>
      <sz val="8"/>
      <color theme="0"/>
      <name val="Calibri"/>
      <family val="2"/>
    </font>
    <font>
      <sz val="11"/>
      <color theme="0"/>
      <name val="Calibri"/>
      <family val="2"/>
    </font>
    <font>
      <sz val="11"/>
      <name val="Calibri"/>
      <family val="2"/>
      <scheme val="minor"/>
    </font>
    <font>
      <sz val="11"/>
      <name val="Calibri"/>
      <family val="2"/>
    </font>
    <font>
      <b/>
      <sz val="12"/>
      <name val="Times New Roman"/>
      <family val="1"/>
    </font>
    <font>
      <sz val="12"/>
      <name val="Times New Roman"/>
      <family val="1"/>
    </font>
    <font>
      <sz val="11"/>
      <color rgb="FF000000"/>
      <name val="Calibri"/>
      <family val="2"/>
    </font>
    <font>
      <sz val="7"/>
      <color theme="0"/>
      <name val="Helvetica"/>
      <family val="2"/>
    </font>
    <font>
      <b/>
      <sz val="8"/>
      <color theme="0"/>
      <name val="Calibri"/>
      <family val="2"/>
    </font>
    <font>
      <sz val="11"/>
      <color rgb="FFFF0000"/>
      <name val="Arial"/>
      <family val="2"/>
    </font>
    <font>
      <sz val="11"/>
      <color rgb="FFFF0000"/>
      <name val="Calibri"/>
      <family val="2"/>
    </font>
    <font>
      <sz val="11"/>
      <color theme="0"/>
      <name val="Arial"/>
      <family val="2"/>
    </font>
    <font>
      <sz val="10"/>
      <color theme="0"/>
      <name val="Calibri"/>
      <family val="2"/>
    </font>
    <font>
      <sz val="12"/>
      <color rgb="FF333333"/>
      <name val="Times New Roman"/>
      <family val="1"/>
    </font>
    <font>
      <sz val="8"/>
      <name val="Calibri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D8D8D8"/>
        <bgColor rgb="FFD8D8D8"/>
      </patternFill>
    </fill>
    <fill>
      <patternFill patternType="solid">
        <fgColor rgb="FFBFBFBF"/>
        <bgColor rgb="FFBFBFB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</borders>
  <cellStyleXfs count="15">
    <xf numFmtId="0" fontId="0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29">
    <xf numFmtId="0" fontId="0" fillId="0" borderId="0" xfId="0"/>
    <xf numFmtId="0" fontId="0" fillId="2" borderId="0" xfId="0" applyFill="1"/>
    <xf numFmtId="0" fontId="9" fillId="2" borderId="0" xfId="0" applyFont="1" applyFill="1"/>
    <xf numFmtId="0" fontId="10" fillId="3" borderId="1" xfId="0" applyFont="1" applyFill="1" applyBorder="1"/>
    <xf numFmtId="0" fontId="12" fillId="3" borderId="3" xfId="0" applyFont="1" applyFill="1" applyBorder="1"/>
    <xf numFmtId="0" fontId="10" fillId="3" borderId="5" xfId="0" applyFont="1" applyFill="1" applyBorder="1" applyAlignment="1">
      <alignment vertical="center" wrapText="1"/>
    </xf>
    <xf numFmtId="0" fontId="10" fillId="2" borderId="0" xfId="0" applyFont="1" applyFill="1"/>
    <xf numFmtId="0" fontId="14" fillId="2" borderId="0" xfId="0" applyFont="1" applyFill="1"/>
    <xf numFmtId="0" fontId="16" fillId="2" borderId="0" xfId="0" applyFont="1" applyFill="1"/>
    <xf numFmtId="0" fontId="0" fillId="2" borderId="0" xfId="0" applyFill="1" applyAlignment="1">
      <alignment vertical="top"/>
    </xf>
    <xf numFmtId="0" fontId="12" fillId="3" borderId="0" xfId="0" applyFont="1" applyFill="1" applyAlignment="1">
      <alignment horizontal="right"/>
    </xf>
    <xf numFmtId="0" fontId="10" fillId="3" borderId="0" xfId="0" applyFont="1" applyFill="1" applyAlignment="1">
      <alignment horizontal="right"/>
    </xf>
    <xf numFmtId="0" fontId="18" fillId="3" borderId="7" xfId="0" applyFont="1" applyFill="1" applyBorder="1" applyAlignment="1">
      <alignment horizontal="center" vertical="center"/>
    </xf>
    <xf numFmtId="0" fontId="18" fillId="3" borderId="0" xfId="0" applyFont="1" applyFill="1"/>
    <xf numFmtId="0" fontId="18" fillId="3" borderId="8" xfId="0" applyFont="1" applyFill="1" applyBorder="1"/>
    <xf numFmtId="0" fontId="18" fillId="4" borderId="19" xfId="0" applyFont="1" applyFill="1" applyBorder="1" applyAlignment="1">
      <alignment horizontal="center" vertical="center"/>
    </xf>
    <xf numFmtId="0" fontId="10" fillId="3" borderId="0" xfId="0" applyFont="1" applyFill="1"/>
    <xf numFmtId="0" fontId="20" fillId="3" borderId="8" xfId="0" applyFont="1" applyFill="1" applyBorder="1"/>
    <xf numFmtId="0" fontId="18" fillId="3" borderId="0" xfId="0" applyFont="1" applyFill="1" applyAlignment="1">
      <alignment horizontal="center"/>
    </xf>
    <xf numFmtId="0" fontId="16" fillId="4" borderId="20" xfId="0" applyFont="1" applyFill="1" applyBorder="1" applyAlignment="1">
      <alignment horizontal="center"/>
    </xf>
    <xf numFmtId="0" fontId="18" fillId="3" borderId="0" xfId="0" applyFont="1" applyFill="1" applyAlignment="1">
      <alignment vertical="center"/>
    </xf>
    <xf numFmtId="0" fontId="21" fillId="3" borderId="0" xfId="0" applyFont="1" applyFill="1"/>
    <xf numFmtId="0" fontId="16" fillId="2" borderId="1" xfId="0" applyFont="1" applyFill="1" applyBorder="1" applyAlignment="1">
      <alignment horizontal="center"/>
    </xf>
    <xf numFmtId="0" fontId="18" fillId="3" borderId="0" xfId="0" applyFont="1" applyFill="1" applyAlignment="1">
      <alignment wrapText="1"/>
    </xf>
    <xf numFmtId="0" fontId="18" fillId="3" borderId="0" xfId="0" applyFont="1" applyFill="1" applyAlignment="1">
      <alignment horizontal="left" wrapText="1"/>
    </xf>
    <xf numFmtId="0" fontId="22" fillId="3" borderId="0" xfId="0" applyFont="1" applyFill="1"/>
    <xf numFmtId="0" fontId="16" fillId="2" borderId="3" xfId="0" applyFont="1" applyFill="1" applyBorder="1" applyAlignment="1">
      <alignment horizontal="center"/>
    </xf>
    <xf numFmtId="0" fontId="23" fillId="3" borderId="0" xfId="0" applyFont="1" applyFill="1" applyAlignment="1">
      <alignment horizontal="right"/>
    </xf>
    <xf numFmtId="3" fontId="14" fillId="2" borderId="0" xfId="0" applyNumberFormat="1" applyFont="1" applyFill="1"/>
    <xf numFmtId="0" fontId="20" fillId="3" borderId="0" xfId="0" applyFont="1" applyFill="1"/>
    <xf numFmtId="1" fontId="16" fillId="2" borderId="5" xfId="0" applyNumberFormat="1" applyFont="1" applyFill="1" applyBorder="1" applyAlignment="1">
      <alignment horizontal="center"/>
    </xf>
    <xf numFmtId="0" fontId="16" fillId="2" borderId="19" xfId="0" applyFont="1" applyFill="1" applyBorder="1" applyAlignment="1">
      <alignment horizontal="center"/>
    </xf>
    <xf numFmtId="0" fontId="18" fillId="3" borderId="8" xfId="0" applyFont="1" applyFill="1" applyBorder="1" applyAlignment="1">
      <alignment horizontal="left"/>
    </xf>
    <xf numFmtId="0" fontId="10" fillId="3" borderId="19" xfId="0" applyFont="1" applyFill="1" applyBorder="1"/>
    <xf numFmtId="0" fontId="16" fillId="2" borderId="15" xfId="0" applyFont="1" applyFill="1" applyBorder="1" applyAlignment="1">
      <alignment horizontal="center"/>
    </xf>
    <xf numFmtId="0" fontId="10" fillId="3" borderId="0" xfId="0" applyFont="1" applyFill="1" applyAlignment="1">
      <alignment horizontal="left"/>
    </xf>
    <xf numFmtId="0" fontId="12" fillId="3" borderId="0" xfId="0" applyFont="1" applyFill="1"/>
    <xf numFmtId="0" fontId="16" fillId="2" borderId="0" xfId="0" applyFont="1" applyFill="1" applyAlignment="1">
      <alignment horizontal="center"/>
    </xf>
    <xf numFmtId="0" fontId="18" fillId="3" borderId="0" xfId="0" applyFont="1" applyFill="1" applyAlignment="1">
      <alignment horizontal="left"/>
    </xf>
    <xf numFmtId="0" fontId="19" fillId="3" borderId="0" xfId="0" applyFont="1" applyFill="1" applyAlignment="1">
      <alignment horizontal="center" vertical="center"/>
    </xf>
    <xf numFmtId="2" fontId="10" fillId="2" borderId="0" xfId="0" applyNumberFormat="1" applyFont="1" applyFill="1"/>
    <xf numFmtId="165" fontId="10" fillId="2" borderId="0" xfId="0" applyNumberFormat="1" applyFont="1" applyFill="1"/>
    <xf numFmtId="1" fontId="16" fillId="2" borderId="21" xfId="0" applyNumberFormat="1" applyFont="1" applyFill="1" applyBorder="1" applyAlignment="1">
      <alignment horizontal="center"/>
    </xf>
    <xf numFmtId="0" fontId="16" fillId="2" borderId="23" xfId="0" applyFont="1" applyFill="1" applyBorder="1" applyAlignment="1">
      <alignment horizontal="center"/>
    </xf>
    <xf numFmtId="0" fontId="19" fillId="3" borderId="0" xfId="0" applyFont="1" applyFill="1" applyAlignment="1">
      <alignment horizontal="left" vertical="center"/>
    </xf>
    <xf numFmtId="0" fontId="19" fillId="3" borderId="21" xfId="0" applyFont="1" applyFill="1" applyBorder="1" applyAlignment="1">
      <alignment horizontal="center" vertical="center"/>
    </xf>
    <xf numFmtId="0" fontId="10" fillId="3" borderId="23" xfId="0" applyFont="1" applyFill="1" applyBorder="1"/>
    <xf numFmtId="0" fontId="19" fillId="2" borderId="0" xfId="0" applyFont="1" applyFill="1"/>
    <xf numFmtId="0" fontId="25" fillId="3" borderId="0" xfId="0" applyFont="1" applyFill="1" applyAlignment="1">
      <alignment horizontal="center"/>
    </xf>
    <xf numFmtId="0" fontId="25" fillId="3" borderId="0" xfId="0" applyFont="1" applyFill="1"/>
    <xf numFmtId="0" fontId="10" fillId="3" borderId="20" xfId="0" applyFont="1" applyFill="1" applyBorder="1"/>
    <xf numFmtId="0" fontId="10" fillId="3" borderId="16" xfId="0" applyFont="1" applyFill="1" applyBorder="1"/>
    <xf numFmtId="0" fontId="19" fillId="3" borderId="1" xfId="0" applyFont="1" applyFill="1" applyBorder="1" applyAlignment="1">
      <alignment horizontal="center" vertical="center"/>
    </xf>
    <xf numFmtId="0" fontId="12" fillId="3" borderId="17" xfId="0" applyFont="1" applyFill="1" applyBorder="1"/>
    <xf numFmtId="0" fontId="19" fillId="3" borderId="3" xfId="0" applyFont="1" applyFill="1" applyBorder="1" applyAlignment="1">
      <alignment horizontal="center" vertical="center"/>
    </xf>
    <xf numFmtId="0" fontId="10" fillId="3" borderId="17" xfId="0" applyFont="1" applyFill="1" applyBorder="1"/>
    <xf numFmtId="0" fontId="19" fillId="3" borderId="5" xfId="0" applyFont="1" applyFill="1" applyBorder="1" applyAlignment="1">
      <alignment horizontal="center" vertical="center"/>
    </xf>
    <xf numFmtId="0" fontId="18" fillId="3" borderId="0" xfId="0" applyFont="1" applyFill="1" applyAlignment="1">
      <alignment horizontal="left" vertical="top" wrapText="1"/>
    </xf>
    <xf numFmtId="0" fontId="10" fillId="3" borderId="21" xfId="0" applyFont="1" applyFill="1" applyBorder="1" applyAlignment="1">
      <alignment vertical="center" wrapText="1"/>
    </xf>
    <xf numFmtId="0" fontId="26" fillId="3" borderId="15" xfId="0" applyFont="1" applyFill="1" applyBorder="1"/>
    <xf numFmtId="0" fontId="26" fillId="3" borderId="0" xfId="0" applyFont="1" applyFill="1" applyAlignment="1">
      <alignment horizontal="center"/>
    </xf>
    <xf numFmtId="0" fontId="18" fillId="3" borderId="10" xfId="0" applyFont="1" applyFill="1" applyBorder="1"/>
    <xf numFmtId="0" fontId="10" fillId="3" borderId="5" xfId="0" applyFont="1" applyFill="1" applyBorder="1" applyAlignment="1">
      <alignment horizontal="center" vertical="center"/>
    </xf>
    <xf numFmtId="0" fontId="18" fillId="3" borderId="12" xfId="0" applyFont="1" applyFill="1" applyBorder="1"/>
    <xf numFmtId="3" fontId="19" fillId="3" borderId="16" xfId="0" applyNumberFormat="1" applyFont="1" applyFill="1" applyBorder="1" applyAlignment="1">
      <alignment horizontal="center" vertical="center"/>
    </xf>
    <xf numFmtId="0" fontId="18" fillId="3" borderId="12" xfId="0" applyFont="1" applyFill="1" applyBorder="1" applyAlignment="1">
      <alignment horizontal="left"/>
    </xf>
    <xf numFmtId="3" fontId="19" fillId="3" borderId="17" xfId="0" applyNumberFormat="1" applyFont="1" applyFill="1" applyBorder="1" applyAlignment="1">
      <alignment horizontal="center" vertical="center"/>
    </xf>
    <xf numFmtId="0" fontId="25" fillId="3" borderId="12" xfId="0" applyFont="1" applyFill="1" applyBorder="1" applyAlignment="1">
      <alignment horizontal="center"/>
    </xf>
    <xf numFmtId="0" fontId="26" fillId="3" borderId="3" xfId="0" applyFont="1" applyFill="1" applyBorder="1" applyAlignment="1">
      <alignment horizontal="center"/>
    </xf>
    <xf numFmtId="0" fontId="26" fillId="3" borderId="5" xfId="0" applyFont="1" applyFill="1" applyBorder="1" applyAlignment="1">
      <alignment vertical="center" wrapText="1"/>
    </xf>
    <xf numFmtId="3" fontId="19" fillId="3" borderId="18" xfId="0" applyNumberFormat="1" applyFont="1" applyFill="1" applyBorder="1" applyAlignment="1">
      <alignment horizontal="center" vertical="center"/>
    </xf>
    <xf numFmtId="3" fontId="10" fillId="3" borderId="18" xfId="0" applyNumberFormat="1" applyFont="1" applyFill="1" applyBorder="1" applyAlignment="1">
      <alignment horizontal="center" vertical="center"/>
    </xf>
    <xf numFmtId="0" fontId="20" fillId="3" borderId="12" xfId="0" applyFont="1" applyFill="1" applyBorder="1" applyAlignment="1">
      <alignment horizontal="center"/>
    </xf>
    <xf numFmtId="0" fontId="27" fillId="2" borderId="0" xfId="0" applyFont="1" applyFill="1"/>
    <xf numFmtId="0" fontId="10" fillId="2" borderId="0" xfId="0" applyFont="1" applyFill="1" applyAlignment="1">
      <alignment vertical="center" wrapText="1"/>
    </xf>
    <xf numFmtId="0" fontId="27" fillId="2" borderId="0" xfId="0" applyFont="1" applyFill="1" applyAlignment="1">
      <alignment horizontal="right"/>
    </xf>
    <xf numFmtId="0" fontId="10" fillId="3" borderId="1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28" fillId="2" borderId="0" xfId="0" applyFont="1" applyFill="1"/>
    <xf numFmtId="0" fontId="26" fillId="3" borderId="17" xfId="0" applyFont="1" applyFill="1" applyBorder="1" applyAlignment="1">
      <alignment horizontal="center" vertical="center"/>
    </xf>
    <xf numFmtId="0" fontId="26" fillId="3" borderId="17" xfId="0" applyFont="1" applyFill="1" applyBorder="1" applyAlignment="1">
      <alignment horizontal="center" vertical="center" wrapText="1"/>
    </xf>
    <xf numFmtId="0" fontId="10" fillId="3" borderId="9" xfId="0" applyFont="1" applyFill="1" applyBorder="1" applyAlignment="1">
      <alignment vertical="center" wrapText="1"/>
    </xf>
    <xf numFmtId="3" fontId="10" fillId="3" borderId="11" xfId="0" applyNumberFormat="1" applyFont="1" applyFill="1" applyBorder="1" applyAlignment="1">
      <alignment horizontal="center" vertical="center" wrapText="1"/>
    </xf>
    <xf numFmtId="3" fontId="10" fillId="3" borderId="13" xfId="0" applyNumberFormat="1" applyFont="1" applyFill="1" applyBorder="1" applyAlignment="1">
      <alignment horizontal="center" vertical="center" wrapText="1"/>
    </xf>
    <xf numFmtId="0" fontId="26" fillId="3" borderId="19" xfId="0" applyFont="1" applyFill="1" applyBorder="1" applyAlignment="1">
      <alignment horizontal="center" vertical="center"/>
    </xf>
    <xf numFmtId="3" fontId="26" fillId="3" borderId="9" xfId="0" applyNumberFormat="1" applyFont="1" applyFill="1" applyBorder="1" applyAlignment="1">
      <alignment horizontal="center" vertical="center" wrapText="1"/>
    </xf>
    <xf numFmtId="3" fontId="26" fillId="3" borderId="13" xfId="0" applyNumberFormat="1" applyFont="1" applyFill="1" applyBorder="1" applyAlignment="1">
      <alignment horizontal="center" vertical="center" wrapText="1"/>
    </xf>
    <xf numFmtId="4" fontId="10" fillId="3" borderId="1" xfId="0" applyNumberFormat="1" applyFont="1" applyFill="1" applyBorder="1" applyAlignment="1">
      <alignment horizontal="center" vertical="center" wrapText="1"/>
    </xf>
    <xf numFmtId="3" fontId="10" fillId="3" borderId="3" xfId="0" applyNumberFormat="1" applyFont="1" applyFill="1" applyBorder="1" applyAlignment="1">
      <alignment horizontal="center" vertical="center" wrapText="1"/>
    </xf>
    <xf numFmtId="3" fontId="10" fillId="3" borderId="21" xfId="0" applyNumberFormat="1" applyFont="1" applyFill="1" applyBorder="1" applyAlignment="1">
      <alignment horizontal="center" vertical="center" wrapText="1"/>
    </xf>
    <xf numFmtId="4" fontId="10" fillId="3" borderId="15" xfId="0" applyNumberFormat="1" applyFont="1" applyFill="1" applyBorder="1" applyAlignment="1">
      <alignment horizontal="center" vertical="center" wrapText="1"/>
    </xf>
    <xf numFmtId="3" fontId="10" fillId="3" borderId="0" xfId="0" applyNumberFormat="1" applyFont="1" applyFill="1" applyAlignment="1">
      <alignment horizontal="center" vertical="center" wrapText="1"/>
    </xf>
    <xf numFmtId="0" fontId="26" fillId="3" borderId="22" xfId="0" applyFont="1" applyFill="1" applyBorder="1" applyAlignment="1">
      <alignment horizontal="center" vertical="center"/>
    </xf>
    <xf numFmtId="4" fontId="10" fillId="3" borderId="16" xfId="0" applyNumberFormat="1" applyFont="1" applyFill="1" applyBorder="1" applyAlignment="1">
      <alignment horizontal="center" vertical="center" wrapText="1"/>
    </xf>
    <xf numFmtId="3" fontId="10" fillId="3" borderId="17" xfId="0" applyNumberFormat="1" applyFont="1" applyFill="1" applyBorder="1" applyAlignment="1">
      <alignment horizontal="center" vertical="center" wrapText="1"/>
    </xf>
    <xf numFmtId="3" fontId="10" fillId="3" borderId="18" xfId="0" applyNumberFormat="1" applyFont="1" applyFill="1" applyBorder="1" applyAlignment="1">
      <alignment horizontal="center" vertical="center" wrapText="1"/>
    </xf>
    <xf numFmtId="0" fontId="14" fillId="2" borderId="0" xfId="0" applyFont="1" applyFill="1" applyAlignment="1">
      <alignment vertical="center" wrapText="1"/>
    </xf>
    <xf numFmtId="0" fontId="19" fillId="2" borderId="0" xfId="0" applyFont="1" applyFill="1" applyAlignment="1">
      <alignment vertical="center" wrapText="1"/>
    </xf>
    <xf numFmtId="0" fontId="14" fillId="2" borderId="0" xfId="0" applyFont="1" applyFill="1" applyAlignment="1">
      <alignment horizontal="left"/>
    </xf>
    <xf numFmtId="0" fontId="30" fillId="2" borderId="0" xfId="0" applyFont="1" applyFill="1" applyAlignment="1">
      <alignment vertical="center"/>
    </xf>
    <xf numFmtId="0" fontId="16" fillId="2" borderId="16" xfId="0" applyFont="1" applyFill="1" applyBorder="1" applyAlignment="1">
      <alignment horizontal="center"/>
    </xf>
    <xf numFmtId="0" fontId="16" fillId="2" borderId="17" xfId="0" applyFont="1" applyFill="1" applyBorder="1" applyAlignment="1">
      <alignment horizontal="center"/>
    </xf>
    <xf numFmtId="1" fontId="16" fillId="2" borderId="18" xfId="0" applyNumberFormat="1" applyFont="1" applyFill="1" applyBorder="1" applyAlignment="1">
      <alignment horizontal="center"/>
    </xf>
    <xf numFmtId="0" fontId="16" fillId="2" borderId="20" xfId="0" applyFont="1" applyFill="1" applyBorder="1" applyAlignment="1">
      <alignment horizontal="center"/>
    </xf>
    <xf numFmtId="0" fontId="14" fillId="5" borderId="0" xfId="0" applyFont="1" applyFill="1"/>
    <xf numFmtId="0" fontId="19" fillId="5" borderId="0" xfId="0" applyFont="1" applyFill="1"/>
    <xf numFmtId="1" fontId="18" fillId="2" borderId="22" xfId="0" applyNumberFormat="1" applyFont="1" applyFill="1" applyBorder="1" applyAlignment="1" applyProtection="1">
      <alignment horizontal="center"/>
      <protection locked="0"/>
    </xf>
    <xf numFmtId="0" fontId="18" fillId="2" borderId="22" xfId="0" applyFont="1" applyFill="1" applyBorder="1" applyAlignment="1" applyProtection="1">
      <alignment horizontal="center"/>
      <protection locked="0"/>
    </xf>
    <xf numFmtId="0" fontId="26" fillId="0" borderId="1" xfId="0" applyFont="1" applyBorder="1" applyAlignment="1" applyProtection="1">
      <alignment horizontal="center" vertical="center" wrapText="1"/>
      <protection locked="0"/>
    </xf>
    <xf numFmtId="0" fontId="26" fillId="0" borderId="3" xfId="0" applyFont="1" applyBorder="1" applyAlignment="1" applyProtection="1">
      <alignment horizontal="center" vertical="center" wrapText="1"/>
      <protection locked="0"/>
    </xf>
    <xf numFmtId="0" fontId="26" fillId="0" borderId="9" xfId="0" applyFont="1" applyBorder="1" applyAlignment="1" applyProtection="1">
      <alignment horizontal="center" vertical="center" wrapText="1"/>
      <protection locked="0"/>
    </xf>
    <xf numFmtId="0" fontId="26" fillId="0" borderId="11" xfId="0" applyFont="1" applyBorder="1" applyAlignment="1" applyProtection="1">
      <alignment horizontal="center" vertical="center" wrapText="1"/>
      <protection locked="0"/>
    </xf>
    <xf numFmtId="0" fontId="10" fillId="0" borderId="22" xfId="0" applyFont="1" applyBorder="1" applyAlignment="1" applyProtection="1">
      <alignment horizontal="center" vertical="center"/>
      <protection locked="0"/>
    </xf>
    <xf numFmtId="0" fontId="10" fillId="2" borderId="0" xfId="0" applyFont="1" applyFill="1" applyProtection="1">
      <protection locked="0"/>
    </xf>
    <xf numFmtId="3" fontId="26" fillId="0" borderId="3" xfId="0" applyNumberFormat="1" applyFont="1" applyBorder="1" applyAlignment="1" applyProtection="1">
      <alignment horizontal="center" vertical="center" wrapText="1"/>
      <protection locked="0"/>
    </xf>
    <xf numFmtId="3" fontId="26" fillId="0" borderId="11" xfId="0" applyNumberFormat="1" applyFont="1" applyBorder="1" applyAlignment="1" applyProtection="1">
      <alignment horizontal="center" vertical="center" wrapText="1"/>
      <protection locked="0"/>
    </xf>
    <xf numFmtId="0" fontId="19" fillId="0" borderId="22" xfId="0" applyFont="1" applyBorder="1" applyAlignment="1" applyProtection="1">
      <alignment horizontal="center" vertical="center" wrapText="1"/>
      <protection locked="0"/>
    </xf>
    <xf numFmtId="0" fontId="19" fillId="0" borderId="20" xfId="0" applyFont="1" applyBorder="1" applyAlignment="1" applyProtection="1">
      <alignment horizontal="center" vertical="center" wrapText="1"/>
      <protection locked="0"/>
    </xf>
    <xf numFmtId="3" fontId="19" fillId="0" borderId="20" xfId="0" applyNumberFormat="1" applyFont="1" applyBorder="1" applyAlignment="1" applyProtection="1">
      <alignment horizontal="center" vertical="center" wrapText="1"/>
      <protection locked="0"/>
    </xf>
    <xf numFmtId="3" fontId="19" fillId="0" borderId="22" xfId="0" applyNumberFormat="1" applyFont="1" applyBorder="1" applyAlignment="1" applyProtection="1">
      <alignment horizontal="center" vertical="center" wrapText="1"/>
      <protection locked="0"/>
    </xf>
    <xf numFmtId="0" fontId="29" fillId="0" borderId="22" xfId="0" applyFont="1" applyBorder="1" applyAlignment="1" applyProtection="1">
      <alignment horizontal="center" vertical="center" wrapText="1"/>
      <protection locked="0"/>
    </xf>
    <xf numFmtId="3" fontId="29" fillId="0" borderId="22" xfId="0" applyNumberFormat="1" applyFont="1" applyBorder="1" applyAlignment="1" applyProtection="1">
      <alignment horizontal="center" vertical="center" wrapText="1"/>
      <protection locked="0"/>
    </xf>
    <xf numFmtId="0" fontId="34" fillId="6" borderId="0" xfId="1" applyFont="1" applyFill="1" applyAlignment="1" applyProtection="1">
      <alignment horizontal="right"/>
      <protection locked="0"/>
    </xf>
    <xf numFmtId="0" fontId="32" fillId="6" borderId="0" xfId="0" applyFont="1" applyFill="1"/>
    <xf numFmtId="165" fontId="32" fillId="6" borderId="0" xfId="0" applyNumberFormat="1" applyFont="1" applyFill="1" applyAlignment="1">
      <alignment horizontal="right"/>
    </xf>
    <xf numFmtId="0" fontId="19" fillId="6" borderId="0" xfId="0" applyFont="1" applyFill="1"/>
    <xf numFmtId="0" fontId="34" fillId="6" borderId="0" xfId="4" applyFont="1" applyFill="1" applyAlignment="1" applyProtection="1">
      <alignment horizontal="right"/>
      <protection locked="0"/>
    </xf>
    <xf numFmtId="0" fontId="35" fillId="0" borderId="0" xfId="0" applyFont="1"/>
    <xf numFmtId="0" fontId="9" fillId="0" borderId="0" xfId="0" applyFont="1"/>
    <xf numFmtId="0" fontId="33" fillId="6" borderId="0" xfId="0" applyFont="1" applyFill="1" applyAlignment="1">
      <alignment horizontal="left"/>
    </xf>
    <xf numFmtId="0" fontId="33" fillId="6" borderId="0" xfId="0" applyFont="1" applyFill="1" applyAlignment="1">
      <alignment horizontal="right"/>
    </xf>
    <xf numFmtId="0" fontId="34" fillId="6" borderId="0" xfId="6" applyFont="1" applyFill="1" applyAlignment="1" applyProtection="1">
      <alignment horizontal="right"/>
      <protection locked="0"/>
    </xf>
    <xf numFmtId="165" fontId="32" fillId="5" borderId="0" xfId="0" applyNumberFormat="1" applyFont="1" applyFill="1" applyAlignment="1">
      <alignment horizontal="right"/>
    </xf>
    <xf numFmtId="0" fontId="32" fillId="2" borderId="0" xfId="0" applyFont="1" applyFill="1"/>
    <xf numFmtId="0" fontId="33" fillId="0" borderId="0" xfId="0" applyFont="1"/>
    <xf numFmtId="0" fontId="33" fillId="7" borderId="25" xfId="0" applyFont="1" applyFill="1" applyBorder="1"/>
    <xf numFmtId="0" fontId="36" fillId="7" borderId="26" xfId="0" applyFont="1" applyFill="1" applyBorder="1" applyAlignment="1">
      <alignment horizontal="center"/>
    </xf>
    <xf numFmtId="0" fontId="38" fillId="7" borderId="24" xfId="0" applyFont="1" applyFill="1" applyBorder="1"/>
    <xf numFmtId="1" fontId="37" fillId="6" borderId="24" xfId="0" applyNumberFormat="1" applyFont="1" applyFill="1" applyBorder="1" applyAlignment="1">
      <alignment horizontal="center"/>
    </xf>
    <xf numFmtId="2" fontId="37" fillId="6" borderId="24" xfId="0" applyNumberFormat="1" applyFont="1" applyFill="1" applyBorder="1" applyAlignment="1">
      <alignment horizontal="center"/>
    </xf>
    <xf numFmtId="0" fontId="32" fillId="2" borderId="0" xfId="0" applyFont="1" applyFill="1" applyAlignment="1">
      <alignment horizontal="right"/>
    </xf>
    <xf numFmtId="0" fontId="32" fillId="5" borderId="0" xfId="0" applyFont="1" applyFill="1" applyAlignment="1">
      <alignment horizontal="right"/>
    </xf>
    <xf numFmtId="0" fontId="32" fillId="6" borderId="0" xfId="0" applyFont="1" applyFill="1" applyAlignment="1">
      <alignment horizontal="right"/>
    </xf>
    <xf numFmtId="0" fontId="32" fillId="6" borderId="0" xfId="0" applyFont="1" applyFill="1" applyAlignment="1">
      <alignment horizontal="left"/>
    </xf>
    <xf numFmtId="165" fontId="32" fillId="2" borderId="0" xfId="0" applyNumberFormat="1" applyFont="1" applyFill="1" applyAlignment="1">
      <alignment horizontal="right"/>
    </xf>
    <xf numFmtId="2" fontId="39" fillId="0" borderId="0" xfId="0" applyNumberFormat="1" applyFont="1"/>
    <xf numFmtId="166" fontId="32" fillId="2" borderId="0" xfId="0" applyNumberFormat="1" applyFont="1" applyFill="1" applyAlignment="1">
      <alignment horizontal="right"/>
    </xf>
    <xf numFmtId="0" fontId="40" fillId="2" borderId="0" xfId="0" applyFont="1" applyFill="1" applyAlignment="1">
      <alignment vertical="center"/>
    </xf>
    <xf numFmtId="0" fontId="32" fillId="5" borderId="0" xfId="0" applyFont="1" applyFill="1"/>
    <xf numFmtId="0" fontId="31" fillId="6" borderId="0" xfId="3" applyFont="1" applyFill="1" applyAlignment="1" applyProtection="1">
      <alignment horizontal="right"/>
      <protection locked="0"/>
    </xf>
    <xf numFmtId="0" fontId="31" fillId="6" borderId="0" xfId="5" applyFont="1" applyFill="1" applyAlignment="1" applyProtection="1">
      <alignment horizontal="right"/>
      <protection locked="0"/>
    </xf>
    <xf numFmtId="0" fontId="41" fillId="2" borderId="0" xfId="0" applyFont="1" applyFill="1"/>
    <xf numFmtId="0" fontId="42" fillId="2" borderId="0" xfId="0" applyFont="1" applyFill="1"/>
    <xf numFmtId="0" fontId="42" fillId="0" borderId="0" xfId="0" applyFont="1"/>
    <xf numFmtId="0" fontId="43" fillId="5" borderId="0" xfId="0" applyFont="1" applyFill="1"/>
    <xf numFmtId="0" fontId="44" fillId="5" borderId="0" xfId="0" applyFont="1" applyFill="1"/>
    <xf numFmtId="0" fontId="33" fillId="5" borderId="0" xfId="0" applyFont="1" applyFill="1"/>
    <xf numFmtId="3" fontId="10" fillId="3" borderId="27" xfId="0" applyNumberFormat="1" applyFont="1" applyFill="1" applyBorder="1" applyAlignment="1">
      <alignment horizontal="center" vertical="center" wrapText="1"/>
    </xf>
    <xf numFmtId="0" fontId="26" fillId="0" borderId="28" xfId="0" applyFont="1" applyBorder="1" applyAlignment="1" applyProtection="1">
      <alignment horizontal="center" vertical="center" wrapText="1"/>
      <protection locked="0"/>
    </xf>
    <xf numFmtId="3" fontId="26" fillId="0" borderId="28" xfId="0" applyNumberFormat="1" applyFont="1" applyBorder="1" applyAlignment="1" applyProtection="1">
      <alignment horizontal="center" vertical="center" wrapText="1"/>
      <protection locked="0"/>
    </xf>
    <xf numFmtId="0" fontId="38" fillId="0" borderId="0" xfId="0" applyFont="1"/>
    <xf numFmtId="2" fontId="45" fillId="0" borderId="24" xfId="0" applyNumberFormat="1" applyFont="1" applyBorder="1"/>
    <xf numFmtId="2" fontId="37" fillId="6" borderId="24" xfId="0" applyNumberFormat="1" applyFont="1" applyFill="1" applyBorder="1" applyAlignment="1">
      <alignment horizontal="right"/>
    </xf>
    <xf numFmtId="0" fontId="19" fillId="2" borderId="0" xfId="0" applyFont="1" applyFill="1" applyAlignment="1">
      <alignment horizontal="right"/>
    </xf>
    <xf numFmtId="0" fontId="19" fillId="2" borderId="24" xfId="0" applyFont="1" applyFill="1" applyBorder="1" applyAlignment="1">
      <alignment horizontal="right"/>
    </xf>
    <xf numFmtId="0" fontId="19" fillId="2" borderId="24" xfId="0" applyFont="1" applyFill="1" applyBorder="1"/>
    <xf numFmtId="3" fontId="19" fillId="2" borderId="24" xfId="0" applyNumberFormat="1" applyFont="1" applyFill="1" applyBorder="1"/>
    <xf numFmtId="3" fontId="19" fillId="2" borderId="24" xfId="0" applyNumberFormat="1" applyFont="1" applyFill="1" applyBorder="1" applyAlignment="1">
      <alignment horizontal="right"/>
    </xf>
    <xf numFmtId="3" fontId="0" fillId="0" borderId="24" xfId="0" applyNumberFormat="1" applyBorder="1"/>
    <xf numFmtId="0" fontId="32" fillId="2" borderId="0" xfId="0" applyFont="1" applyFill="1" applyAlignment="1">
      <alignment vertical="center" wrapText="1"/>
    </xf>
    <xf numFmtId="0" fontId="32" fillId="2" borderId="0" xfId="0" applyFont="1" applyFill="1" applyAlignment="1">
      <alignment horizontal="left"/>
    </xf>
    <xf numFmtId="49" fontId="32" fillId="2" borderId="0" xfId="0" applyNumberFormat="1" applyFont="1" applyFill="1"/>
    <xf numFmtId="3" fontId="32" fillId="2" borderId="0" xfId="0" applyNumberFormat="1" applyFont="1" applyFill="1"/>
    <xf numFmtId="4" fontId="32" fillId="2" borderId="0" xfId="0" applyNumberFormat="1" applyFont="1" applyFill="1"/>
    <xf numFmtId="167" fontId="32" fillId="2" borderId="0" xfId="0" applyNumberFormat="1" applyFont="1" applyFill="1" applyAlignment="1">
      <alignment horizontal="right"/>
    </xf>
    <xf numFmtId="165" fontId="19" fillId="2" borderId="0" xfId="0" applyNumberFormat="1" applyFont="1" applyFill="1" applyAlignment="1">
      <alignment horizontal="right"/>
    </xf>
    <xf numFmtId="2" fontId="45" fillId="0" borderId="24" xfId="0" applyNumberFormat="1" applyFont="1" applyBorder="1" applyAlignment="1">
      <alignment horizontal="center"/>
    </xf>
    <xf numFmtId="3" fontId="10" fillId="0" borderId="24" xfId="0" applyNumberFormat="1" applyFont="1" applyBorder="1"/>
    <xf numFmtId="0" fontId="18" fillId="3" borderId="0" xfId="0" applyFont="1" applyFill="1" applyAlignment="1">
      <alignment horizontal="left" vertical="top" wrapText="1"/>
    </xf>
    <xf numFmtId="0" fontId="13" fillId="0" borderId="0" xfId="0" applyFont="1"/>
    <xf numFmtId="0" fontId="20" fillId="3" borderId="12" xfId="0" applyFont="1" applyFill="1" applyBorder="1" applyAlignment="1">
      <alignment horizontal="center"/>
    </xf>
    <xf numFmtId="0" fontId="13" fillId="0" borderId="12" xfId="0" applyFont="1" applyBorder="1"/>
    <xf numFmtId="0" fontId="13" fillId="0" borderId="14" xfId="0" applyFont="1" applyBorder="1"/>
    <xf numFmtId="0" fontId="18" fillId="2" borderId="9" xfId="0" applyFont="1" applyFill="1" applyBorder="1" applyAlignment="1" applyProtection="1">
      <alignment horizontal="center"/>
      <protection locked="0"/>
    </xf>
    <xf numFmtId="0" fontId="13" fillId="0" borderId="11" xfId="0" applyFont="1" applyBorder="1" applyProtection="1">
      <protection locked="0"/>
    </xf>
    <xf numFmtId="0" fontId="13" fillId="0" borderId="13" xfId="0" applyFont="1" applyBorder="1" applyProtection="1">
      <protection locked="0"/>
    </xf>
    <xf numFmtId="4" fontId="18" fillId="2" borderId="9" xfId="0" applyNumberFormat="1" applyFont="1" applyFill="1" applyBorder="1" applyAlignment="1" applyProtection="1">
      <alignment horizontal="center"/>
      <protection locked="0"/>
    </xf>
    <xf numFmtId="164" fontId="25" fillId="3" borderId="0" xfId="0" applyNumberFormat="1" applyFont="1" applyFill="1" applyAlignment="1">
      <alignment horizontal="center"/>
    </xf>
    <xf numFmtId="0" fontId="18" fillId="3" borderId="0" xfId="0" applyFont="1" applyFill="1" applyAlignment="1">
      <alignment horizontal="center"/>
    </xf>
    <xf numFmtId="0" fontId="11" fillId="2" borderId="2" xfId="0" applyFont="1" applyFill="1" applyBorder="1" applyAlignment="1">
      <alignment horizontal="center" vertical="center" wrapText="1"/>
    </xf>
    <xf numFmtId="0" fontId="13" fillId="0" borderId="4" xfId="0" applyFont="1" applyBorder="1"/>
    <xf numFmtId="0" fontId="13" fillId="0" borderId="6" xfId="0" applyFont="1" applyBorder="1"/>
    <xf numFmtId="0" fontId="13" fillId="0" borderId="7" xfId="0" applyFont="1" applyBorder="1"/>
    <xf numFmtId="0" fontId="0" fillId="0" borderId="0" xfId="0"/>
    <xf numFmtId="0" fontId="13" fillId="0" borderId="8" xfId="0" applyFont="1" applyBorder="1"/>
    <xf numFmtId="0" fontId="13" fillId="0" borderId="10" xfId="0" applyFont="1" applyBorder="1"/>
    <xf numFmtId="0" fontId="17" fillId="3" borderId="2" xfId="0" applyFont="1" applyFill="1" applyBorder="1" applyAlignment="1">
      <alignment horizontal="center" vertical="center" wrapText="1"/>
    </xf>
    <xf numFmtId="0" fontId="18" fillId="2" borderId="9" xfId="0" applyFont="1" applyFill="1" applyBorder="1" applyAlignment="1" applyProtection="1">
      <alignment horizontal="center" vertical="top" wrapText="1"/>
      <protection locked="0"/>
    </xf>
    <xf numFmtId="0" fontId="26" fillId="3" borderId="0" xfId="0" applyFont="1" applyFill="1" applyAlignment="1">
      <alignment horizontal="center" vertical="center" wrapText="1"/>
    </xf>
    <xf numFmtId="0" fontId="13" fillId="0" borderId="17" xfId="0" applyFont="1" applyBorder="1"/>
    <xf numFmtId="0" fontId="10" fillId="3" borderId="0" xfId="0" applyFont="1" applyFill="1" applyAlignment="1">
      <alignment horizontal="center"/>
    </xf>
    <xf numFmtId="0" fontId="10" fillId="2" borderId="9" xfId="0" applyFont="1" applyFill="1" applyBorder="1" applyAlignment="1" applyProtection="1">
      <alignment horizontal="center" vertical="center"/>
      <protection locked="0"/>
    </xf>
    <xf numFmtId="3" fontId="24" fillId="3" borderId="0" xfId="0" applyNumberFormat="1" applyFont="1" applyFill="1" applyAlignment="1">
      <alignment horizontal="left"/>
    </xf>
    <xf numFmtId="0" fontId="13" fillId="0" borderId="21" xfId="0" applyFont="1" applyBorder="1"/>
    <xf numFmtId="0" fontId="26" fillId="3" borderId="21" xfId="0" applyFont="1" applyFill="1" applyBorder="1" applyAlignment="1">
      <alignment horizontal="center" vertical="center" wrapText="1"/>
    </xf>
    <xf numFmtId="0" fontId="13" fillId="0" borderId="18" xfId="0" applyFont="1" applyBorder="1"/>
    <xf numFmtId="0" fontId="10" fillId="3" borderId="15" xfId="0" applyFont="1" applyFill="1" applyBorder="1" applyAlignment="1">
      <alignment horizontal="right" vertical="center"/>
    </xf>
    <xf numFmtId="0" fontId="13" fillId="0" borderId="15" xfId="0" applyFont="1" applyBorder="1"/>
    <xf numFmtId="0" fontId="10" fillId="0" borderId="9" xfId="0" applyFont="1" applyBorder="1" applyAlignment="1" applyProtection="1">
      <alignment horizontal="center"/>
      <protection locked="0"/>
    </xf>
    <xf numFmtId="0" fontId="26" fillId="3" borderId="15" xfId="0" applyFont="1" applyFill="1" applyBorder="1" applyAlignment="1">
      <alignment horizontal="center"/>
    </xf>
    <xf numFmtId="0" fontId="13" fillId="0" borderId="16" xfId="0" applyFont="1" applyBorder="1"/>
    <xf numFmtId="0" fontId="10" fillId="3" borderId="0" xfId="0" applyFont="1" applyFill="1" applyAlignment="1">
      <alignment horizontal="center" vertical="center"/>
    </xf>
    <xf numFmtId="0" fontId="26" fillId="3" borderId="3" xfId="0" applyFont="1" applyFill="1" applyBorder="1" applyAlignment="1">
      <alignment horizontal="center"/>
    </xf>
    <xf numFmtId="0" fontId="13" fillId="0" borderId="3" xfId="0" applyFont="1" applyBorder="1"/>
    <xf numFmtId="0" fontId="19" fillId="3" borderId="3" xfId="0" applyFont="1" applyFill="1" applyBorder="1" applyAlignment="1">
      <alignment horizontal="center" vertical="center"/>
    </xf>
    <xf numFmtId="0" fontId="13" fillId="0" borderId="5" xfId="0" applyFont="1" applyBorder="1"/>
    <xf numFmtId="0" fontId="15" fillId="3" borderId="1" xfId="0" applyFont="1" applyFill="1" applyBorder="1" applyAlignment="1">
      <alignment horizontal="center" vertical="center"/>
    </xf>
    <xf numFmtId="0" fontId="19" fillId="3" borderId="0" xfId="0" applyFont="1" applyFill="1" applyAlignment="1">
      <alignment horizontal="left" vertical="center"/>
    </xf>
    <xf numFmtId="0" fontId="19" fillId="3" borderId="17" xfId="0" applyFont="1" applyFill="1" applyBorder="1" applyAlignment="1">
      <alignment horizontal="left" vertical="center"/>
    </xf>
    <xf numFmtId="0" fontId="19" fillId="3" borderId="1" xfId="0" applyFont="1" applyFill="1" applyBorder="1" applyAlignment="1">
      <alignment horizontal="center" vertical="center"/>
    </xf>
    <xf numFmtId="0" fontId="19" fillId="3" borderId="19" xfId="0" applyFont="1" applyFill="1" applyBorder="1" applyAlignment="1">
      <alignment horizontal="center" vertical="center" wrapText="1"/>
    </xf>
    <xf numFmtId="0" fontId="13" fillId="0" borderId="23" xfId="0" applyFont="1" applyBorder="1"/>
    <xf numFmtId="0" fontId="13" fillId="0" borderId="20" xfId="0" applyFont="1" applyBorder="1"/>
    <xf numFmtId="0" fontId="19" fillId="3" borderId="19" xfId="0" applyFont="1" applyFill="1" applyBorder="1" applyAlignment="1">
      <alignment horizontal="center" vertical="center"/>
    </xf>
    <xf numFmtId="0" fontId="18" fillId="4" borderId="1" xfId="0" applyFont="1" applyFill="1" applyBorder="1" applyAlignment="1">
      <alignment horizontal="center" vertical="center"/>
    </xf>
    <xf numFmtId="0" fontId="18" fillId="4" borderId="3" xfId="0" applyFont="1" applyFill="1" applyBorder="1" applyAlignment="1">
      <alignment horizontal="center" vertical="center"/>
    </xf>
    <xf numFmtId="0" fontId="32" fillId="6" borderId="0" xfId="0" applyFont="1" applyFill="1" applyAlignment="1">
      <alignment horizontal="center"/>
    </xf>
    <xf numFmtId="0" fontId="33" fillId="6" borderId="0" xfId="0" applyFont="1" applyFill="1"/>
  </cellXfs>
  <cellStyles count="15">
    <cellStyle name="Normal" xfId="0" builtinId="0"/>
    <cellStyle name="Normal 2" xfId="1" xr:uid="{00000000-0005-0000-0000-000001000000}"/>
    <cellStyle name="Normal 2 2" xfId="8" xr:uid="{53B8D118-7D93-4119-A94A-12CC5056FB82}"/>
    <cellStyle name="Normal 3" xfId="2" xr:uid="{00000000-0005-0000-0000-000002000000}"/>
    <cellStyle name="Normal 3 2" xfId="9" xr:uid="{9A0BE410-B14B-43D4-B96F-873A2452753F}"/>
    <cellStyle name="Normal 4" xfId="3" xr:uid="{00000000-0005-0000-0000-000003000000}"/>
    <cellStyle name="Normal 4 2" xfId="10" xr:uid="{A6C29653-5942-4A1F-B239-C4FABF74BB24}"/>
    <cellStyle name="Normal 5" xfId="4" xr:uid="{00000000-0005-0000-0000-000004000000}"/>
    <cellStyle name="Normal 5 2" xfId="11" xr:uid="{F83EBD19-C3EC-4301-BEDB-DD53F4EC959E}"/>
    <cellStyle name="Normal 6" xfId="5" xr:uid="{00000000-0005-0000-0000-000005000000}"/>
    <cellStyle name="Normal 6 2" xfId="12" xr:uid="{EC826026-99C3-4E00-8416-1090A8F0012E}"/>
    <cellStyle name="Normal 7" xfId="6" xr:uid="{00000000-0005-0000-0000-000006000000}"/>
    <cellStyle name="Normal 7 2" xfId="13" xr:uid="{3BAB1850-DCFA-4F9F-92AA-845BB524A67C}"/>
    <cellStyle name="Normal 8" xfId="7" xr:uid="{00000000-0005-0000-0000-000007000000}"/>
    <cellStyle name="Normal 8 2" xfId="14" xr:uid="{55F1DBCC-8778-4BEF-A713-DE53128B206C}"/>
  </cellStyles>
  <dxfs count="1">
    <dxf>
      <fill>
        <patternFill patternType="none"/>
      </fill>
      <border>
        <left style="thin">
          <color rgb="FF000000"/>
        </left>
        <right style="thin">
          <color rgb="FF000000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Ark1"/>
  <dimension ref="A1:K261"/>
  <sheetViews>
    <sheetView workbookViewId="0">
      <selection activeCell="H31" sqref="H31:J31"/>
    </sheetView>
  </sheetViews>
  <sheetFormatPr defaultColWidth="17.28515625" defaultRowHeight="15" customHeight="1" x14ac:dyDescent="0.25"/>
  <cols>
    <col min="1" max="1" width="1" customWidth="1"/>
    <col min="2" max="2" width="7" customWidth="1"/>
    <col min="3" max="3" width="25" customWidth="1"/>
    <col min="4" max="4" width="3.42578125" customWidth="1"/>
    <col min="5" max="9" width="9.140625" customWidth="1"/>
    <col min="10" max="10" width="4.140625" customWidth="1"/>
    <col min="11" max="11" width="9.140625" customWidth="1"/>
  </cols>
  <sheetData>
    <row r="1" spans="1:11" ht="15.75" customHeight="1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2"/>
    </row>
    <row r="2" spans="1:11" ht="14.25" customHeight="1" x14ac:dyDescent="0.25">
      <c r="A2" s="1"/>
      <c r="B2" s="190" t="s">
        <v>328</v>
      </c>
      <c r="C2" s="191"/>
      <c r="D2" s="191"/>
      <c r="E2" s="191"/>
      <c r="F2" s="191"/>
      <c r="G2" s="191"/>
      <c r="H2" s="191"/>
      <c r="I2" s="191"/>
      <c r="J2" s="192"/>
      <c r="K2" s="2"/>
    </row>
    <row r="3" spans="1:11" ht="14.25" customHeight="1" x14ac:dyDescent="0.25">
      <c r="A3" s="1"/>
      <c r="B3" s="193"/>
      <c r="C3" s="194"/>
      <c r="D3" s="194"/>
      <c r="E3" s="194"/>
      <c r="F3" s="194"/>
      <c r="G3" s="194"/>
      <c r="H3" s="194"/>
      <c r="I3" s="194"/>
      <c r="J3" s="195"/>
      <c r="K3" s="2"/>
    </row>
    <row r="4" spans="1:11" ht="14.25" customHeight="1" x14ac:dyDescent="0.25">
      <c r="A4" s="1"/>
      <c r="B4" s="193"/>
      <c r="C4" s="194"/>
      <c r="D4" s="194"/>
      <c r="E4" s="194"/>
      <c r="F4" s="194"/>
      <c r="G4" s="194"/>
      <c r="H4" s="194"/>
      <c r="I4" s="194"/>
      <c r="J4" s="195"/>
      <c r="K4" s="2"/>
    </row>
    <row r="5" spans="1:11" ht="14.25" customHeight="1" x14ac:dyDescent="0.25">
      <c r="A5" s="1"/>
      <c r="B5" s="196"/>
      <c r="C5" s="182"/>
      <c r="D5" s="182"/>
      <c r="E5" s="182"/>
      <c r="F5" s="182"/>
      <c r="G5" s="182"/>
      <c r="H5" s="182"/>
      <c r="I5" s="182"/>
      <c r="J5" s="183"/>
      <c r="K5" s="2"/>
    </row>
    <row r="6" spans="1:11" ht="14.25" customHeight="1" x14ac:dyDescent="0.25">
      <c r="A6" s="1"/>
      <c r="B6" s="9"/>
      <c r="C6" s="9"/>
      <c r="D6" s="9"/>
      <c r="E6" s="9"/>
      <c r="F6" s="9"/>
      <c r="G6" s="9"/>
      <c r="H6" s="9"/>
      <c r="I6" s="9"/>
      <c r="J6" s="9"/>
      <c r="K6" s="2"/>
    </row>
    <row r="7" spans="1:11" ht="18.75" customHeight="1" x14ac:dyDescent="0.25">
      <c r="A7" s="1"/>
      <c r="B7" s="197" t="s">
        <v>0</v>
      </c>
      <c r="C7" s="191"/>
      <c r="D7" s="191"/>
      <c r="E7" s="191"/>
      <c r="F7" s="191"/>
      <c r="G7" s="191"/>
      <c r="H7" s="191"/>
      <c r="I7" s="191"/>
      <c r="J7" s="192"/>
      <c r="K7" s="2"/>
    </row>
    <row r="8" spans="1:11" ht="14.25" customHeight="1" x14ac:dyDescent="0.25">
      <c r="A8" s="1"/>
      <c r="B8" s="12"/>
      <c r="C8" s="13"/>
      <c r="D8" s="13"/>
      <c r="E8" s="13"/>
      <c r="F8" s="13"/>
      <c r="G8" s="13"/>
      <c r="H8" s="13"/>
      <c r="I8" s="13"/>
      <c r="J8" s="14"/>
      <c r="K8" s="2"/>
    </row>
    <row r="9" spans="1:11" ht="14.25" customHeight="1" x14ac:dyDescent="0.25">
      <c r="A9" s="1"/>
      <c r="B9" s="12"/>
      <c r="C9" s="13" t="s">
        <v>10</v>
      </c>
      <c r="D9" s="13"/>
      <c r="E9" s="184"/>
      <c r="F9" s="185"/>
      <c r="G9" s="185"/>
      <c r="H9" s="185"/>
      <c r="I9" s="186"/>
      <c r="J9" s="17"/>
      <c r="K9" s="2"/>
    </row>
    <row r="10" spans="1:11" ht="14.25" customHeight="1" x14ac:dyDescent="0.25">
      <c r="A10" s="1"/>
      <c r="B10" s="12"/>
      <c r="C10" s="13"/>
      <c r="D10" s="13"/>
      <c r="E10" s="18"/>
      <c r="F10" s="13"/>
      <c r="G10" s="18"/>
      <c r="H10" s="13"/>
      <c r="I10" s="18"/>
      <c r="J10" s="17"/>
      <c r="K10" s="2"/>
    </row>
    <row r="11" spans="1:11" ht="14.25" customHeight="1" x14ac:dyDescent="0.25">
      <c r="A11" s="1"/>
      <c r="B11" s="12"/>
      <c r="C11" s="13" t="s">
        <v>333</v>
      </c>
      <c r="D11" s="13"/>
      <c r="E11" s="184"/>
      <c r="F11" s="185"/>
      <c r="G11" s="185"/>
      <c r="H11" s="185"/>
      <c r="I11" s="186"/>
      <c r="J11" s="17"/>
      <c r="K11" s="2"/>
    </row>
    <row r="12" spans="1:11" ht="14.25" customHeight="1" x14ac:dyDescent="0.25">
      <c r="A12" s="1"/>
      <c r="B12" s="12"/>
      <c r="C12" s="13"/>
      <c r="D12" s="13"/>
      <c r="E12" s="18"/>
      <c r="F12" s="13"/>
      <c r="G12" s="18"/>
      <c r="H12" s="13"/>
      <c r="I12" s="18"/>
      <c r="J12" s="14"/>
      <c r="K12" s="2"/>
    </row>
    <row r="13" spans="1:11" ht="30" customHeight="1" x14ac:dyDescent="0.25">
      <c r="A13" s="1"/>
      <c r="B13" s="12"/>
      <c r="C13" s="20" t="s">
        <v>12</v>
      </c>
      <c r="D13" s="13"/>
      <c r="E13" s="198"/>
      <c r="F13" s="185"/>
      <c r="G13" s="185"/>
      <c r="H13" s="185"/>
      <c r="I13" s="186"/>
      <c r="J13" s="17"/>
      <c r="K13" s="2"/>
    </row>
    <row r="14" spans="1:11" x14ac:dyDescent="0.25">
      <c r="A14" s="1"/>
      <c r="B14" s="12"/>
      <c r="C14" s="13"/>
      <c r="D14" s="13"/>
      <c r="E14" s="18"/>
      <c r="F14" s="13"/>
      <c r="G14" s="18"/>
      <c r="H14" s="13"/>
      <c r="I14" s="18"/>
      <c r="J14" s="14"/>
      <c r="K14" s="2"/>
    </row>
    <row r="15" spans="1:11" ht="30" customHeight="1" x14ac:dyDescent="0.25">
      <c r="A15" s="1"/>
      <c r="B15" s="12"/>
      <c r="C15" s="23" t="s">
        <v>14</v>
      </c>
      <c r="D15" s="24"/>
      <c r="E15" s="198"/>
      <c r="F15" s="185"/>
      <c r="G15" s="185"/>
      <c r="H15" s="185"/>
      <c r="I15" s="186"/>
      <c r="J15" s="17"/>
      <c r="K15" s="2"/>
    </row>
    <row r="16" spans="1:11" x14ac:dyDescent="0.25">
      <c r="A16" s="1"/>
      <c r="B16" s="12"/>
      <c r="C16" s="13"/>
      <c r="D16" s="13"/>
      <c r="E16" s="18"/>
      <c r="F16" s="13"/>
      <c r="G16" s="18"/>
      <c r="H16" s="13"/>
      <c r="I16" s="18"/>
      <c r="J16" s="14"/>
      <c r="K16" s="2"/>
    </row>
    <row r="17" spans="1:11" x14ac:dyDescent="0.25">
      <c r="A17" s="1"/>
      <c r="B17" s="12"/>
      <c r="C17" s="13" t="s">
        <v>16</v>
      </c>
      <c r="D17" s="13"/>
      <c r="E17" s="184"/>
      <c r="F17" s="185"/>
      <c r="G17" s="185"/>
      <c r="H17" s="185"/>
      <c r="I17" s="186"/>
      <c r="J17" s="17"/>
      <c r="K17" s="2"/>
    </row>
    <row r="18" spans="1:11" x14ac:dyDescent="0.25">
      <c r="A18" s="1"/>
      <c r="B18" s="12"/>
      <c r="C18" s="13"/>
      <c r="D18" s="13"/>
      <c r="E18" s="18"/>
      <c r="F18" s="13"/>
      <c r="G18" s="18"/>
      <c r="H18" s="13"/>
      <c r="I18" s="18"/>
      <c r="J18" s="14"/>
      <c r="K18" s="2"/>
    </row>
    <row r="19" spans="1:11" x14ac:dyDescent="0.25">
      <c r="A19" s="1"/>
      <c r="B19" s="12"/>
      <c r="C19" s="13" t="s">
        <v>17</v>
      </c>
      <c r="D19" s="13"/>
      <c r="E19" s="184"/>
      <c r="F19" s="185"/>
      <c r="G19" s="185"/>
      <c r="H19" s="185"/>
      <c r="I19" s="186"/>
      <c r="J19" s="17"/>
      <c r="K19" s="2"/>
    </row>
    <row r="20" spans="1:11" x14ac:dyDescent="0.25">
      <c r="A20" s="1"/>
      <c r="B20" s="12"/>
      <c r="C20" s="13"/>
      <c r="D20" s="13"/>
      <c r="E20" s="18"/>
      <c r="F20" s="13"/>
      <c r="G20" s="18"/>
      <c r="H20" s="13"/>
      <c r="I20" s="18"/>
      <c r="J20" s="14"/>
      <c r="K20" s="2"/>
    </row>
    <row r="21" spans="1:11" x14ac:dyDescent="0.25">
      <c r="A21" s="1"/>
      <c r="B21" s="12"/>
      <c r="C21" s="13" t="s">
        <v>18</v>
      </c>
      <c r="D21" s="13"/>
      <c r="E21" s="184"/>
      <c r="F21" s="185"/>
      <c r="G21" s="185"/>
      <c r="H21" s="185"/>
      <c r="I21" s="186"/>
      <c r="J21" s="17"/>
      <c r="K21" s="2"/>
    </row>
    <row r="22" spans="1:11" x14ac:dyDescent="0.25">
      <c r="A22" s="1"/>
      <c r="B22" s="12"/>
      <c r="C22" s="13"/>
      <c r="D22" s="13"/>
      <c r="E22" s="13"/>
      <c r="F22" s="13"/>
      <c r="G22" s="13"/>
      <c r="H22" s="13"/>
      <c r="I22" s="13"/>
      <c r="J22" s="14"/>
      <c r="K22" s="2"/>
    </row>
    <row r="23" spans="1:11" x14ac:dyDescent="0.25">
      <c r="A23" s="1"/>
      <c r="B23" s="12"/>
      <c r="C23" s="13" t="s">
        <v>19</v>
      </c>
      <c r="D23" s="13"/>
      <c r="E23" s="187"/>
      <c r="F23" s="186"/>
      <c r="G23" s="29"/>
      <c r="H23" s="188"/>
      <c r="I23" s="180"/>
      <c r="J23" s="32"/>
      <c r="K23" s="2"/>
    </row>
    <row r="24" spans="1:11" x14ac:dyDescent="0.25">
      <c r="A24" s="1"/>
      <c r="B24" s="12"/>
      <c r="C24" s="13"/>
      <c r="D24" s="13"/>
      <c r="E24" s="189"/>
      <c r="F24" s="180"/>
      <c r="G24" s="13"/>
      <c r="H24" s="38"/>
      <c r="I24" s="38"/>
      <c r="J24" s="32"/>
      <c r="K24" s="2"/>
    </row>
    <row r="25" spans="1:11" x14ac:dyDescent="0.25">
      <c r="A25" s="1"/>
      <c r="B25" s="12"/>
      <c r="C25" s="13" t="s">
        <v>21</v>
      </c>
      <c r="D25" s="13"/>
      <c r="E25" s="107"/>
      <c r="F25" s="29"/>
      <c r="G25" s="108"/>
      <c r="H25" s="29"/>
      <c r="I25" s="108"/>
      <c r="J25" s="17"/>
      <c r="K25" s="2"/>
    </row>
    <row r="26" spans="1:11" ht="15" customHeight="1" x14ac:dyDescent="0.25">
      <c r="A26" s="1"/>
      <c r="B26" s="12"/>
      <c r="C26" s="13"/>
      <c r="D26" s="13"/>
      <c r="E26" s="48" t="s">
        <v>28</v>
      </c>
      <c r="F26" s="49"/>
      <c r="G26" s="48" t="s">
        <v>30</v>
      </c>
      <c r="H26" s="49"/>
      <c r="I26" s="48" t="s">
        <v>31</v>
      </c>
      <c r="J26" s="14"/>
      <c r="K26" s="2"/>
    </row>
    <row r="27" spans="1:11" x14ac:dyDescent="0.25">
      <c r="A27" s="1"/>
      <c r="B27" s="12"/>
      <c r="C27" s="13"/>
      <c r="D27" s="57"/>
      <c r="E27" s="13"/>
      <c r="F27" s="13"/>
      <c r="G27" s="13"/>
      <c r="H27" s="13"/>
      <c r="I27" s="13"/>
      <c r="J27" s="14"/>
      <c r="K27" s="2"/>
    </row>
    <row r="28" spans="1:11" x14ac:dyDescent="0.25">
      <c r="A28" s="1"/>
      <c r="B28" s="12"/>
      <c r="C28" s="179" t="s">
        <v>331</v>
      </c>
      <c r="D28" s="57"/>
      <c r="E28" s="107"/>
      <c r="F28" s="29"/>
      <c r="G28" s="108"/>
      <c r="H28" s="29"/>
      <c r="I28" s="108"/>
      <c r="J28" s="17"/>
      <c r="K28" s="2"/>
    </row>
    <row r="29" spans="1:11" x14ac:dyDescent="0.25">
      <c r="A29" s="1"/>
      <c r="B29" s="12"/>
      <c r="C29" s="180"/>
      <c r="D29" s="57"/>
      <c r="E29" s="48" t="s">
        <v>28</v>
      </c>
      <c r="F29" s="49"/>
      <c r="G29" s="48" t="s">
        <v>30</v>
      </c>
      <c r="H29" s="49"/>
      <c r="I29" s="48" t="s">
        <v>31</v>
      </c>
      <c r="J29" s="17"/>
      <c r="K29" s="2"/>
    </row>
    <row r="30" spans="1:11" x14ac:dyDescent="0.25">
      <c r="A30" s="1"/>
      <c r="B30" s="12"/>
      <c r="C30" s="180"/>
      <c r="D30" s="13"/>
      <c r="E30" s="18"/>
      <c r="F30" s="13"/>
      <c r="G30" s="13"/>
      <c r="H30" s="13"/>
      <c r="I30" s="13"/>
      <c r="J30" s="14"/>
      <c r="K30" s="2"/>
    </row>
    <row r="31" spans="1:11" ht="15.75" customHeight="1" x14ac:dyDescent="0.25">
      <c r="A31" s="1"/>
      <c r="B31" s="61"/>
      <c r="C31" s="63"/>
      <c r="D31" s="65"/>
      <c r="E31" s="67"/>
      <c r="F31" s="72"/>
      <c r="G31" s="67"/>
      <c r="H31" s="181" t="s">
        <v>327</v>
      </c>
      <c r="I31" s="182"/>
      <c r="J31" s="183"/>
      <c r="K31" s="2"/>
    </row>
    <row r="32" spans="1:1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2"/>
    </row>
    <row r="33" spans="1:1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2"/>
    </row>
    <row r="34" spans="1:11" x14ac:dyDescent="0.25">
      <c r="A34" s="1"/>
      <c r="B34" s="73">
        <v>1</v>
      </c>
      <c r="C34" s="73">
        <v>1</v>
      </c>
      <c r="D34" s="73">
        <v>1900</v>
      </c>
      <c r="E34" s="1"/>
      <c r="F34" s="1"/>
      <c r="G34" s="1"/>
      <c r="H34" s="1"/>
      <c r="I34" s="1"/>
      <c r="J34" s="1"/>
      <c r="K34" s="2"/>
    </row>
    <row r="35" spans="1:11" x14ac:dyDescent="0.25">
      <c r="A35" s="1"/>
      <c r="B35" s="73">
        <v>2</v>
      </c>
      <c r="C35" s="73">
        <v>2</v>
      </c>
      <c r="D35" s="73">
        <v>1901</v>
      </c>
      <c r="E35" s="1"/>
      <c r="F35" s="1"/>
      <c r="G35" s="1"/>
      <c r="H35" s="1"/>
      <c r="I35" s="1"/>
      <c r="J35" s="1"/>
      <c r="K35" s="1"/>
    </row>
    <row r="36" spans="1:11" x14ac:dyDescent="0.25">
      <c r="A36" s="1"/>
      <c r="B36" s="73">
        <v>3</v>
      </c>
      <c r="C36" s="73">
        <v>3</v>
      </c>
      <c r="D36" s="73">
        <v>1902</v>
      </c>
      <c r="E36" s="1"/>
      <c r="F36" s="1"/>
      <c r="G36" s="1"/>
      <c r="H36" s="1"/>
      <c r="I36" s="1"/>
      <c r="J36" s="1"/>
      <c r="K36" s="1"/>
    </row>
    <row r="37" spans="1:11" x14ac:dyDescent="0.25">
      <c r="A37" s="1"/>
      <c r="B37" s="73">
        <v>4</v>
      </c>
      <c r="C37" s="73">
        <v>4</v>
      </c>
      <c r="D37" s="73">
        <v>1903</v>
      </c>
      <c r="E37" s="1"/>
      <c r="F37" s="1"/>
      <c r="G37" s="1"/>
      <c r="H37" s="1"/>
      <c r="I37" s="1"/>
      <c r="J37" s="1"/>
      <c r="K37" s="1"/>
    </row>
    <row r="38" spans="1:11" x14ac:dyDescent="0.25">
      <c r="A38" s="1"/>
      <c r="B38" s="73">
        <v>5</v>
      </c>
      <c r="C38" s="73">
        <v>5</v>
      </c>
      <c r="D38" s="73">
        <v>1904</v>
      </c>
      <c r="E38" s="1"/>
      <c r="F38" s="1"/>
      <c r="G38" s="1"/>
      <c r="H38" s="1"/>
      <c r="I38" s="1"/>
      <c r="J38" s="1"/>
      <c r="K38" s="1"/>
    </row>
    <row r="39" spans="1:11" x14ac:dyDescent="0.25">
      <c r="A39" s="1"/>
      <c r="B39" s="73">
        <v>6</v>
      </c>
      <c r="C39" s="73">
        <v>6</v>
      </c>
      <c r="D39" s="73">
        <v>1905</v>
      </c>
      <c r="E39" s="1"/>
      <c r="F39" s="1"/>
      <c r="G39" s="1"/>
      <c r="H39" s="1"/>
      <c r="I39" s="1"/>
      <c r="J39" s="1"/>
      <c r="K39" s="1"/>
    </row>
    <row r="40" spans="1:11" x14ac:dyDescent="0.25">
      <c r="A40" s="1"/>
      <c r="B40" s="73">
        <v>7</v>
      </c>
      <c r="C40" s="73">
        <v>7</v>
      </c>
      <c r="D40" s="73">
        <v>1906</v>
      </c>
      <c r="E40" s="1"/>
      <c r="F40" s="1"/>
      <c r="G40" s="1"/>
      <c r="H40" s="1"/>
      <c r="I40" s="1"/>
      <c r="J40" s="1"/>
      <c r="K40" s="1"/>
    </row>
    <row r="41" spans="1:11" x14ac:dyDescent="0.25">
      <c r="A41" s="1"/>
      <c r="B41" s="73">
        <v>8</v>
      </c>
      <c r="C41" s="73">
        <v>8</v>
      </c>
      <c r="D41" s="73">
        <v>1907</v>
      </c>
      <c r="E41" s="1"/>
      <c r="F41" s="1"/>
      <c r="G41" s="1"/>
      <c r="H41" s="1"/>
      <c r="I41" s="1"/>
      <c r="J41" s="1"/>
      <c r="K41" s="1"/>
    </row>
    <row r="42" spans="1:11" x14ac:dyDescent="0.25">
      <c r="A42" s="1"/>
      <c r="B42" s="73">
        <v>9</v>
      </c>
      <c r="C42" s="73">
        <v>9</v>
      </c>
      <c r="D42" s="73">
        <v>1908</v>
      </c>
      <c r="E42" s="1"/>
      <c r="F42" s="1"/>
      <c r="G42" s="1"/>
      <c r="H42" s="1"/>
      <c r="I42" s="1"/>
      <c r="J42" s="1"/>
      <c r="K42" s="1"/>
    </row>
    <row r="43" spans="1:11" x14ac:dyDescent="0.25">
      <c r="A43" s="1"/>
      <c r="B43" s="73">
        <v>10</v>
      </c>
      <c r="C43" s="73">
        <v>10</v>
      </c>
      <c r="D43" s="73">
        <v>1909</v>
      </c>
      <c r="E43" s="1"/>
      <c r="F43" s="1"/>
      <c r="G43" s="1"/>
      <c r="H43" s="1"/>
      <c r="I43" s="1"/>
      <c r="J43" s="1"/>
      <c r="K43" s="1"/>
    </row>
    <row r="44" spans="1:11" x14ac:dyDescent="0.25">
      <c r="A44" s="1"/>
      <c r="B44" s="73">
        <v>12</v>
      </c>
      <c r="C44" s="73">
        <v>12</v>
      </c>
      <c r="D44" s="73">
        <v>1911</v>
      </c>
      <c r="E44" s="1"/>
      <c r="F44" s="1"/>
      <c r="G44" s="1"/>
      <c r="H44" s="1"/>
      <c r="I44" s="1"/>
      <c r="J44" s="1"/>
      <c r="K44" s="1"/>
    </row>
    <row r="45" spans="1:11" x14ac:dyDescent="0.25">
      <c r="A45" s="1"/>
      <c r="B45" s="73">
        <v>13</v>
      </c>
      <c r="C45" s="73"/>
      <c r="D45" s="73">
        <v>1912</v>
      </c>
      <c r="E45" s="1"/>
      <c r="F45" s="1"/>
      <c r="G45" s="1"/>
      <c r="H45" s="1"/>
      <c r="I45" s="1"/>
      <c r="J45" s="1"/>
      <c r="K45" s="1"/>
    </row>
    <row r="46" spans="1:11" x14ac:dyDescent="0.25">
      <c r="A46" s="1"/>
      <c r="B46" s="73">
        <v>15</v>
      </c>
      <c r="C46" s="73"/>
      <c r="D46" s="73">
        <v>1914</v>
      </c>
      <c r="E46" s="1"/>
      <c r="F46" s="1"/>
      <c r="G46" s="1"/>
      <c r="H46" s="1"/>
      <c r="I46" s="1"/>
      <c r="J46" s="1"/>
      <c r="K46" s="1"/>
    </row>
    <row r="47" spans="1:11" x14ac:dyDescent="0.25">
      <c r="A47" s="1"/>
      <c r="B47" s="73">
        <v>16</v>
      </c>
      <c r="C47" s="73"/>
      <c r="D47" s="73">
        <v>1915</v>
      </c>
      <c r="E47" s="1"/>
      <c r="F47" s="1"/>
      <c r="G47" s="1"/>
      <c r="H47" s="1"/>
      <c r="I47" s="1"/>
      <c r="J47" s="1"/>
      <c r="K47" s="1"/>
    </row>
    <row r="48" spans="1:11" x14ac:dyDescent="0.25">
      <c r="A48" s="1"/>
      <c r="B48" s="73">
        <v>17</v>
      </c>
      <c r="C48" s="73"/>
      <c r="D48" s="73">
        <v>1916</v>
      </c>
      <c r="E48" s="1"/>
      <c r="F48" s="1"/>
      <c r="G48" s="1"/>
      <c r="H48" s="1"/>
      <c r="I48" s="1"/>
      <c r="J48" s="1"/>
      <c r="K48" s="1"/>
    </row>
    <row r="49" spans="1:11" x14ac:dyDescent="0.25">
      <c r="A49" s="1"/>
      <c r="B49" s="73">
        <v>18</v>
      </c>
      <c r="C49" s="73"/>
      <c r="D49" s="73">
        <v>1917</v>
      </c>
      <c r="E49" s="1"/>
      <c r="F49" s="1"/>
      <c r="G49" s="1"/>
      <c r="H49" s="1"/>
      <c r="I49" s="1"/>
      <c r="J49" s="1"/>
      <c r="K49" s="1"/>
    </row>
    <row r="50" spans="1:11" x14ac:dyDescent="0.25">
      <c r="A50" s="1"/>
      <c r="B50" s="73">
        <v>19</v>
      </c>
      <c r="C50" s="73"/>
      <c r="D50" s="73">
        <v>1918</v>
      </c>
      <c r="E50" s="1"/>
      <c r="F50" s="1"/>
      <c r="G50" s="1"/>
      <c r="H50" s="1"/>
      <c r="I50" s="1"/>
      <c r="J50" s="1"/>
      <c r="K50" s="1"/>
    </row>
    <row r="51" spans="1:11" x14ac:dyDescent="0.25">
      <c r="A51" s="1"/>
      <c r="B51" s="73">
        <v>20</v>
      </c>
      <c r="C51" s="73"/>
      <c r="D51" s="73">
        <v>1919</v>
      </c>
      <c r="E51" s="1"/>
      <c r="F51" s="1"/>
      <c r="G51" s="1"/>
      <c r="H51" s="1"/>
      <c r="I51" s="1"/>
      <c r="J51" s="1"/>
      <c r="K51" s="1"/>
    </row>
    <row r="52" spans="1:11" x14ac:dyDescent="0.25">
      <c r="A52" s="1"/>
      <c r="B52" s="73">
        <v>21</v>
      </c>
      <c r="C52" s="73"/>
      <c r="D52" s="73">
        <v>1920</v>
      </c>
      <c r="E52" s="1"/>
      <c r="F52" s="1"/>
      <c r="G52" s="1"/>
      <c r="H52" s="1"/>
      <c r="I52" s="1"/>
      <c r="J52" s="1"/>
      <c r="K52" s="1"/>
    </row>
    <row r="53" spans="1:11" x14ac:dyDescent="0.25">
      <c r="A53" s="1"/>
      <c r="B53" s="73">
        <v>22</v>
      </c>
      <c r="C53" s="73"/>
      <c r="D53" s="73">
        <v>1921</v>
      </c>
      <c r="E53" s="1"/>
      <c r="F53" s="1"/>
      <c r="G53" s="1"/>
      <c r="H53" s="1"/>
      <c r="I53" s="1"/>
      <c r="J53" s="1"/>
      <c r="K53" s="1"/>
    </row>
    <row r="54" spans="1:11" x14ac:dyDescent="0.25">
      <c r="A54" s="1"/>
      <c r="B54" s="73">
        <v>23</v>
      </c>
      <c r="C54" s="73"/>
      <c r="D54" s="73">
        <v>1922</v>
      </c>
      <c r="E54" s="1"/>
      <c r="F54" s="1"/>
      <c r="G54" s="1"/>
      <c r="H54" s="1"/>
      <c r="I54" s="1"/>
      <c r="J54" s="1"/>
      <c r="K54" s="1"/>
    </row>
    <row r="55" spans="1:11" x14ac:dyDescent="0.25">
      <c r="A55" s="1"/>
      <c r="B55" s="73">
        <v>24</v>
      </c>
      <c r="C55" s="73"/>
      <c r="D55" s="73">
        <v>1923</v>
      </c>
      <c r="E55" s="1"/>
      <c r="F55" s="1"/>
      <c r="G55" s="1"/>
      <c r="H55" s="1"/>
      <c r="I55" s="1"/>
      <c r="J55" s="1"/>
      <c r="K55" s="1"/>
    </row>
    <row r="56" spans="1:11" x14ac:dyDescent="0.25">
      <c r="A56" s="1"/>
      <c r="B56" s="73">
        <v>25</v>
      </c>
      <c r="C56" s="73"/>
      <c r="D56" s="73">
        <v>1924</v>
      </c>
      <c r="E56" s="1"/>
      <c r="F56" s="1"/>
      <c r="G56" s="1"/>
      <c r="H56" s="1"/>
      <c r="I56" s="1"/>
      <c r="J56" s="1"/>
      <c r="K56" s="1"/>
    </row>
    <row r="57" spans="1:11" x14ac:dyDescent="0.25">
      <c r="A57" s="1"/>
      <c r="B57" s="73">
        <v>26</v>
      </c>
      <c r="C57" s="73"/>
      <c r="D57" s="73">
        <v>1925</v>
      </c>
      <c r="E57" s="1"/>
      <c r="F57" s="1"/>
      <c r="G57" s="1"/>
      <c r="H57" s="1"/>
      <c r="I57" s="1"/>
      <c r="J57" s="1"/>
      <c r="K57" s="1"/>
    </row>
    <row r="58" spans="1:11" x14ac:dyDescent="0.25">
      <c r="A58" s="1"/>
      <c r="B58" s="73">
        <v>27</v>
      </c>
      <c r="C58" s="73"/>
      <c r="D58" s="73">
        <v>1926</v>
      </c>
      <c r="E58" s="1"/>
      <c r="F58" s="1"/>
      <c r="G58" s="1"/>
      <c r="H58" s="1"/>
      <c r="I58" s="1"/>
      <c r="J58" s="1"/>
      <c r="K58" s="1"/>
    </row>
    <row r="59" spans="1:11" x14ac:dyDescent="0.25">
      <c r="A59" s="1"/>
      <c r="B59" s="73">
        <v>28</v>
      </c>
      <c r="C59" s="73"/>
      <c r="D59" s="73">
        <v>1927</v>
      </c>
      <c r="E59" s="1"/>
      <c r="F59" s="1"/>
      <c r="G59" s="1"/>
      <c r="H59" s="1"/>
      <c r="I59" s="1"/>
      <c r="J59" s="1"/>
      <c r="K59" s="1"/>
    </row>
    <row r="60" spans="1:11" x14ac:dyDescent="0.25">
      <c r="A60" s="1"/>
      <c r="B60" s="73">
        <v>29</v>
      </c>
      <c r="C60" s="73"/>
      <c r="D60" s="73">
        <v>1928</v>
      </c>
      <c r="E60" s="1"/>
      <c r="F60" s="1"/>
      <c r="G60" s="1"/>
      <c r="H60" s="1"/>
      <c r="I60" s="1"/>
      <c r="J60" s="1"/>
      <c r="K60" s="1"/>
    </row>
    <row r="61" spans="1:11" x14ac:dyDescent="0.25">
      <c r="A61" s="1"/>
      <c r="B61" s="73">
        <v>30</v>
      </c>
      <c r="C61" s="73"/>
      <c r="D61" s="73">
        <v>1929</v>
      </c>
      <c r="E61" s="1"/>
      <c r="F61" s="1"/>
      <c r="G61" s="1"/>
      <c r="H61" s="1"/>
      <c r="I61" s="1"/>
      <c r="J61" s="1"/>
      <c r="K61" s="1"/>
    </row>
    <row r="62" spans="1:11" x14ac:dyDescent="0.25">
      <c r="A62" s="1"/>
      <c r="B62" s="75">
        <v>31</v>
      </c>
      <c r="C62" s="75"/>
      <c r="D62" s="75">
        <v>1930</v>
      </c>
      <c r="E62" s="1"/>
      <c r="F62" s="1"/>
      <c r="G62" s="1"/>
      <c r="H62" s="1"/>
      <c r="I62" s="1"/>
      <c r="J62" s="1"/>
      <c r="K62" s="1"/>
    </row>
    <row r="63" spans="1:11" x14ac:dyDescent="0.25">
      <c r="A63" s="1"/>
      <c r="B63" s="75">
        <v>32</v>
      </c>
      <c r="C63" s="75"/>
      <c r="D63" s="75">
        <v>1931</v>
      </c>
      <c r="E63" s="1"/>
      <c r="F63" s="1"/>
      <c r="G63" s="1"/>
      <c r="H63" s="1"/>
      <c r="I63" s="1"/>
      <c r="J63" s="1"/>
      <c r="K63" s="1"/>
    </row>
    <row r="64" spans="1:11" x14ac:dyDescent="0.25">
      <c r="A64" s="1"/>
      <c r="B64" s="75">
        <v>33</v>
      </c>
      <c r="C64" s="75"/>
      <c r="D64" s="75">
        <v>1932</v>
      </c>
      <c r="E64" s="1"/>
      <c r="F64" s="1"/>
      <c r="G64" s="1"/>
      <c r="H64" s="1"/>
      <c r="I64" s="1"/>
      <c r="J64" s="1"/>
      <c r="K64" s="1"/>
    </row>
    <row r="65" spans="1:11" x14ac:dyDescent="0.25">
      <c r="A65" s="1"/>
      <c r="B65" s="75">
        <v>34</v>
      </c>
      <c r="C65" s="75"/>
      <c r="D65" s="75">
        <v>1933</v>
      </c>
      <c r="E65" s="1"/>
      <c r="F65" s="1"/>
      <c r="G65" s="1"/>
      <c r="H65" s="1"/>
      <c r="I65" s="1"/>
      <c r="J65" s="1"/>
      <c r="K65" s="1"/>
    </row>
    <row r="66" spans="1:11" x14ac:dyDescent="0.25">
      <c r="A66" s="1"/>
      <c r="B66" s="75">
        <v>35</v>
      </c>
      <c r="C66" s="75"/>
      <c r="D66" s="75">
        <v>1934</v>
      </c>
      <c r="E66" s="1"/>
      <c r="F66" s="1"/>
      <c r="G66" s="1"/>
      <c r="H66" s="1"/>
      <c r="I66" s="1"/>
      <c r="J66" s="1"/>
      <c r="K66" s="1"/>
    </row>
    <row r="67" spans="1:11" x14ac:dyDescent="0.25">
      <c r="A67" s="1"/>
      <c r="B67" s="75">
        <v>36</v>
      </c>
      <c r="C67" s="75"/>
      <c r="D67" s="75">
        <v>1935</v>
      </c>
      <c r="E67" s="1"/>
      <c r="F67" s="1"/>
      <c r="G67" s="1"/>
      <c r="H67" s="1"/>
      <c r="I67" s="1"/>
      <c r="J67" s="1"/>
      <c r="K67" s="1"/>
    </row>
    <row r="68" spans="1:11" x14ac:dyDescent="0.25">
      <c r="A68" s="1"/>
      <c r="B68" s="75">
        <v>37</v>
      </c>
      <c r="C68" s="75"/>
      <c r="D68" s="75">
        <v>1936</v>
      </c>
      <c r="E68" s="1"/>
      <c r="F68" s="1"/>
      <c r="G68" s="1"/>
      <c r="H68" s="1"/>
      <c r="I68" s="1"/>
      <c r="J68" s="1"/>
      <c r="K68" s="1"/>
    </row>
    <row r="69" spans="1:11" x14ac:dyDescent="0.25">
      <c r="A69" s="1"/>
      <c r="B69" s="73">
        <v>38</v>
      </c>
      <c r="C69" s="73"/>
      <c r="D69" s="73">
        <v>1937</v>
      </c>
      <c r="E69" s="1"/>
      <c r="F69" s="1"/>
      <c r="G69" s="1"/>
      <c r="H69" s="1"/>
      <c r="I69" s="1"/>
      <c r="J69" s="1"/>
      <c r="K69" s="1"/>
    </row>
    <row r="70" spans="1:11" x14ac:dyDescent="0.25">
      <c r="A70" s="1"/>
      <c r="B70" s="73">
        <v>39</v>
      </c>
      <c r="C70" s="73"/>
      <c r="D70" s="73">
        <v>1938</v>
      </c>
      <c r="E70" s="1"/>
      <c r="F70" s="1"/>
      <c r="G70" s="1"/>
      <c r="H70" s="1"/>
      <c r="I70" s="1"/>
      <c r="J70" s="1"/>
      <c r="K70" s="1"/>
    </row>
    <row r="71" spans="1:11" x14ac:dyDescent="0.25">
      <c r="A71" s="1"/>
      <c r="B71" s="73">
        <v>40</v>
      </c>
      <c r="C71" s="73"/>
      <c r="D71" s="73">
        <v>1939</v>
      </c>
      <c r="E71" s="1"/>
      <c r="F71" s="1"/>
      <c r="G71" s="1"/>
      <c r="H71" s="1"/>
      <c r="I71" s="1"/>
      <c r="J71" s="1"/>
      <c r="K71" s="1"/>
    </row>
    <row r="72" spans="1:11" x14ac:dyDescent="0.25">
      <c r="A72" s="1"/>
      <c r="B72" s="73">
        <v>41</v>
      </c>
      <c r="C72" s="73"/>
      <c r="D72" s="73">
        <v>1940</v>
      </c>
      <c r="E72" s="1"/>
      <c r="F72" s="1"/>
      <c r="G72" s="1"/>
      <c r="H72" s="1"/>
      <c r="I72" s="1"/>
      <c r="J72" s="1"/>
      <c r="K72" s="1"/>
    </row>
    <row r="73" spans="1:11" x14ac:dyDescent="0.25">
      <c r="A73" s="1"/>
      <c r="B73" s="73">
        <v>42</v>
      </c>
      <c r="C73" s="73"/>
      <c r="D73" s="73">
        <v>1941</v>
      </c>
      <c r="E73" s="1"/>
      <c r="F73" s="1"/>
      <c r="G73" s="1"/>
      <c r="H73" s="1"/>
      <c r="I73" s="1"/>
      <c r="J73" s="1"/>
      <c r="K73" s="1"/>
    </row>
    <row r="74" spans="1:11" x14ac:dyDescent="0.25">
      <c r="A74" s="1"/>
      <c r="B74" s="73">
        <v>43</v>
      </c>
      <c r="C74" s="73"/>
      <c r="D74" s="73">
        <v>1942</v>
      </c>
      <c r="E74" s="1"/>
      <c r="F74" s="1"/>
      <c r="G74" s="1"/>
      <c r="H74" s="1"/>
      <c r="I74" s="1"/>
      <c r="J74" s="1"/>
      <c r="K74" s="1"/>
    </row>
    <row r="75" spans="1:11" x14ac:dyDescent="0.25">
      <c r="A75" s="1"/>
      <c r="B75" s="73">
        <v>44</v>
      </c>
      <c r="C75" s="73"/>
      <c r="D75" s="73">
        <v>1943</v>
      </c>
      <c r="E75" s="1"/>
      <c r="F75" s="1"/>
      <c r="G75" s="1"/>
      <c r="H75" s="1"/>
      <c r="I75" s="1"/>
      <c r="J75" s="1"/>
      <c r="K75" s="1"/>
    </row>
    <row r="76" spans="1:11" x14ac:dyDescent="0.25">
      <c r="A76" s="1"/>
      <c r="B76" s="73">
        <v>45</v>
      </c>
      <c r="C76" s="73"/>
      <c r="D76" s="73">
        <v>1944</v>
      </c>
      <c r="E76" s="1"/>
      <c r="F76" s="1"/>
      <c r="G76" s="1"/>
      <c r="H76" s="1"/>
      <c r="I76" s="1"/>
      <c r="J76" s="1"/>
      <c r="K76" s="1"/>
    </row>
    <row r="77" spans="1:11" x14ac:dyDescent="0.25">
      <c r="A77" s="1"/>
      <c r="B77" s="73">
        <v>46</v>
      </c>
      <c r="C77" s="73"/>
      <c r="D77" s="73">
        <v>1945</v>
      </c>
      <c r="E77" s="1"/>
      <c r="F77" s="1"/>
      <c r="G77" s="1"/>
      <c r="H77" s="1"/>
      <c r="I77" s="1"/>
      <c r="J77" s="1"/>
      <c r="K77" s="1"/>
    </row>
    <row r="78" spans="1:11" x14ac:dyDescent="0.25">
      <c r="A78" s="1"/>
      <c r="B78" s="73">
        <v>47</v>
      </c>
      <c r="C78" s="73"/>
      <c r="D78" s="73">
        <v>1946</v>
      </c>
      <c r="E78" s="1"/>
      <c r="F78" s="1"/>
      <c r="G78" s="1"/>
      <c r="H78" s="1"/>
      <c r="I78" s="1"/>
      <c r="J78" s="1"/>
      <c r="K78" s="1"/>
    </row>
    <row r="79" spans="1:11" x14ac:dyDescent="0.25">
      <c r="A79" s="1"/>
      <c r="B79" s="73">
        <v>48</v>
      </c>
      <c r="C79" s="73"/>
      <c r="D79" s="73">
        <v>1947</v>
      </c>
      <c r="E79" s="1"/>
      <c r="F79" s="1"/>
      <c r="G79" s="1"/>
      <c r="H79" s="1"/>
      <c r="I79" s="1"/>
      <c r="J79" s="1"/>
      <c r="K79" s="1"/>
    </row>
    <row r="80" spans="1:11" x14ac:dyDescent="0.25">
      <c r="A80" s="1"/>
      <c r="B80" s="73">
        <v>49</v>
      </c>
      <c r="C80" s="73"/>
      <c r="D80" s="73">
        <v>1948</v>
      </c>
      <c r="E80" s="1"/>
      <c r="F80" s="1"/>
      <c r="G80" s="1"/>
      <c r="H80" s="1"/>
      <c r="I80" s="1"/>
      <c r="J80" s="1"/>
      <c r="K80" s="1"/>
    </row>
    <row r="81" spans="1:11" x14ac:dyDescent="0.25">
      <c r="A81" s="1"/>
      <c r="B81" s="73">
        <v>50</v>
      </c>
      <c r="C81" s="73"/>
      <c r="D81" s="73">
        <v>1949</v>
      </c>
      <c r="E81" s="1"/>
      <c r="F81" s="1"/>
      <c r="G81" s="1"/>
      <c r="H81" s="1"/>
      <c r="I81" s="1"/>
      <c r="J81" s="1"/>
      <c r="K81" s="1"/>
    </row>
    <row r="82" spans="1:11" x14ac:dyDescent="0.25">
      <c r="A82" s="1"/>
      <c r="B82" s="73">
        <v>51</v>
      </c>
      <c r="C82" s="73"/>
      <c r="D82" s="73">
        <v>1950</v>
      </c>
      <c r="E82" s="1"/>
      <c r="F82" s="1"/>
      <c r="G82" s="1"/>
      <c r="H82" s="1"/>
      <c r="I82" s="1"/>
      <c r="J82" s="1"/>
      <c r="K82" s="1"/>
    </row>
    <row r="83" spans="1:11" x14ac:dyDescent="0.25">
      <c r="A83" s="1"/>
      <c r="B83" s="73">
        <v>52</v>
      </c>
      <c r="C83" s="73"/>
      <c r="D83" s="73">
        <v>1951</v>
      </c>
      <c r="E83" s="1"/>
      <c r="F83" s="1"/>
      <c r="G83" s="1"/>
      <c r="H83" s="1"/>
      <c r="I83" s="1"/>
      <c r="J83" s="1"/>
      <c r="K83" s="1"/>
    </row>
    <row r="84" spans="1:11" x14ac:dyDescent="0.25">
      <c r="A84" s="1"/>
      <c r="B84" s="73">
        <v>53</v>
      </c>
      <c r="C84" s="73"/>
      <c r="D84" s="73">
        <v>1952</v>
      </c>
      <c r="E84" s="1"/>
      <c r="F84" s="1"/>
      <c r="G84" s="1"/>
      <c r="H84" s="1"/>
      <c r="I84" s="1"/>
      <c r="J84" s="1"/>
      <c r="K84" s="1"/>
    </row>
    <row r="85" spans="1:11" x14ac:dyDescent="0.25">
      <c r="A85" s="1"/>
      <c r="B85" s="73">
        <v>54</v>
      </c>
      <c r="C85" s="73"/>
      <c r="D85" s="73">
        <v>1953</v>
      </c>
      <c r="E85" s="1"/>
      <c r="F85" s="1"/>
      <c r="G85" s="1"/>
      <c r="H85" s="1"/>
      <c r="I85" s="1"/>
      <c r="J85" s="1"/>
      <c r="K85" s="1"/>
    </row>
    <row r="86" spans="1:11" x14ac:dyDescent="0.25">
      <c r="A86" s="1"/>
      <c r="B86" s="73">
        <v>55</v>
      </c>
      <c r="C86" s="73"/>
      <c r="D86" s="73">
        <v>1954</v>
      </c>
      <c r="E86" s="1"/>
      <c r="F86" s="1"/>
      <c r="G86" s="1"/>
      <c r="H86" s="1"/>
      <c r="I86" s="1"/>
      <c r="J86" s="1"/>
      <c r="K86" s="1"/>
    </row>
    <row r="87" spans="1:11" x14ac:dyDescent="0.25">
      <c r="A87" s="1"/>
      <c r="B87" s="73">
        <v>56</v>
      </c>
      <c r="C87" s="73"/>
      <c r="D87" s="73">
        <v>1955</v>
      </c>
      <c r="E87" s="1"/>
      <c r="F87" s="1"/>
      <c r="G87" s="1"/>
      <c r="H87" s="1"/>
      <c r="I87" s="1"/>
      <c r="J87" s="1"/>
      <c r="K87" s="1"/>
    </row>
    <row r="88" spans="1:11" x14ac:dyDescent="0.25">
      <c r="A88" s="1"/>
      <c r="B88" s="73">
        <v>57</v>
      </c>
      <c r="C88" s="73"/>
      <c r="D88" s="73">
        <v>1956</v>
      </c>
      <c r="E88" s="1"/>
      <c r="F88" s="1"/>
      <c r="G88" s="1"/>
      <c r="H88" s="1"/>
      <c r="I88" s="1"/>
      <c r="J88" s="1"/>
      <c r="K88" s="1"/>
    </row>
    <row r="89" spans="1:11" x14ac:dyDescent="0.25">
      <c r="A89" s="1"/>
      <c r="B89" s="73">
        <v>58</v>
      </c>
      <c r="C89" s="73"/>
      <c r="D89" s="73">
        <v>1957</v>
      </c>
      <c r="E89" s="1"/>
      <c r="F89" s="1"/>
      <c r="G89" s="1"/>
      <c r="H89" s="1"/>
      <c r="I89" s="1"/>
      <c r="J89" s="1"/>
      <c r="K89" s="1"/>
    </row>
    <row r="90" spans="1:11" x14ac:dyDescent="0.25">
      <c r="A90" s="1"/>
      <c r="B90" s="73">
        <v>59</v>
      </c>
      <c r="C90" s="73"/>
      <c r="D90" s="73">
        <v>1958</v>
      </c>
      <c r="E90" s="1"/>
      <c r="F90" s="1"/>
      <c r="G90" s="1"/>
      <c r="H90" s="1"/>
      <c r="I90" s="1"/>
      <c r="J90" s="1"/>
      <c r="K90" s="1"/>
    </row>
    <row r="91" spans="1:11" x14ac:dyDescent="0.25">
      <c r="A91" s="1"/>
      <c r="B91" s="73">
        <v>60</v>
      </c>
      <c r="C91" s="73"/>
      <c r="D91" s="73">
        <v>1959</v>
      </c>
      <c r="E91" s="1"/>
      <c r="F91" s="1"/>
      <c r="G91" s="1"/>
      <c r="H91" s="1"/>
      <c r="I91" s="1"/>
      <c r="J91" s="1"/>
      <c r="K91" s="1"/>
    </row>
    <row r="92" spans="1:11" x14ac:dyDescent="0.25">
      <c r="A92" s="1"/>
      <c r="B92" s="73">
        <v>61</v>
      </c>
      <c r="C92" s="73"/>
      <c r="D92" s="73">
        <v>1960</v>
      </c>
      <c r="E92" s="1"/>
      <c r="F92" s="1"/>
      <c r="G92" s="1"/>
      <c r="H92" s="1"/>
      <c r="I92" s="1"/>
      <c r="J92" s="1"/>
      <c r="K92" s="1"/>
    </row>
    <row r="93" spans="1:11" x14ac:dyDescent="0.25">
      <c r="A93" s="1"/>
      <c r="B93" s="73">
        <v>62</v>
      </c>
      <c r="C93" s="73"/>
      <c r="D93" s="73">
        <v>1961</v>
      </c>
      <c r="E93" s="1"/>
      <c r="F93" s="1"/>
      <c r="G93" s="1"/>
      <c r="H93" s="1"/>
      <c r="I93" s="1"/>
      <c r="J93" s="1"/>
      <c r="K93" s="1"/>
    </row>
    <row r="94" spans="1:11" x14ac:dyDescent="0.25">
      <c r="A94" s="1"/>
      <c r="B94" s="73">
        <v>63</v>
      </c>
      <c r="C94" s="73"/>
      <c r="D94" s="73">
        <v>1962</v>
      </c>
      <c r="E94" s="1"/>
      <c r="F94" s="1"/>
      <c r="G94" s="1"/>
      <c r="H94" s="1"/>
      <c r="I94" s="1"/>
      <c r="J94" s="1"/>
      <c r="K94" s="1"/>
    </row>
    <row r="95" spans="1:11" x14ac:dyDescent="0.25">
      <c r="A95" s="1"/>
      <c r="B95" s="73">
        <v>64</v>
      </c>
      <c r="C95" s="73"/>
      <c r="D95" s="73">
        <v>1963</v>
      </c>
      <c r="E95" s="1"/>
      <c r="F95" s="1"/>
      <c r="G95" s="1"/>
      <c r="H95" s="1"/>
      <c r="I95" s="1"/>
      <c r="J95" s="1"/>
      <c r="K95" s="1"/>
    </row>
    <row r="96" spans="1:11" x14ac:dyDescent="0.25">
      <c r="A96" s="1"/>
      <c r="B96" s="73">
        <v>65</v>
      </c>
      <c r="C96" s="73"/>
      <c r="D96" s="73">
        <v>1964</v>
      </c>
      <c r="E96" s="1"/>
      <c r="F96" s="1"/>
      <c r="G96" s="1"/>
      <c r="H96" s="1"/>
      <c r="I96" s="1"/>
      <c r="J96" s="1"/>
      <c r="K96" s="1"/>
    </row>
    <row r="97" spans="1:11" x14ac:dyDescent="0.25">
      <c r="A97" s="1"/>
      <c r="B97" s="73">
        <v>66</v>
      </c>
      <c r="C97" s="73"/>
      <c r="D97" s="73">
        <v>1965</v>
      </c>
      <c r="E97" s="1"/>
      <c r="F97" s="1"/>
      <c r="G97" s="1"/>
      <c r="H97" s="1"/>
      <c r="I97" s="1"/>
      <c r="J97" s="1"/>
      <c r="K97" s="1"/>
    </row>
    <row r="98" spans="1:11" x14ac:dyDescent="0.25">
      <c r="A98" s="1"/>
      <c r="B98" s="73">
        <v>67</v>
      </c>
      <c r="C98" s="73"/>
      <c r="D98" s="73">
        <v>1966</v>
      </c>
      <c r="E98" s="1"/>
      <c r="F98" s="1"/>
      <c r="G98" s="1"/>
      <c r="H98" s="1"/>
      <c r="I98" s="1"/>
      <c r="J98" s="1"/>
      <c r="K98" s="1"/>
    </row>
    <row r="99" spans="1:11" x14ac:dyDescent="0.25">
      <c r="A99" s="1"/>
      <c r="B99" s="73">
        <v>68</v>
      </c>
      <c r="C99" s="73"/>
      <c r="D99" s="73">
        <v>1967</v>
      </c>
      <c r="E99" s="1"/>
      <c r="F99" s="1"/>
      <c r="G99" s="1"/>
      <c r="H99" s="1"/>
      <c r="I99" s="1"/>
      <c r="J99" s="1"/>
      <c r="K99" s="1"/>
    </row>
    <row r="100" spans="1:11" x14ac:dyDescent="0.25">
      <c r="A100" s="1"/>
      <c r="B100" s="73">
        <v>69</v>
      </c>
      <c r="C100" s="73"/>
      <c r="D100" s="73">
        <v>1968</v>
      </c>
      <c r="E100" s="1"/>
      <c r="F100" s="1"/>
      <c r="G100" s="1"/>
      <c r="H100" s="1"/>
      <c r="I100" s="1"/>
      <c r="J100" s="1"/>
      <c r="K100" s="1"/>
    </row>
    <row r="101" spans="1:11" x14ac:dyDescent="0.25">
      <c r="A101" s="1"/>
      <c r="B101" s="73">
        <v>70</v>
      </c>
      <c r="C101" s="73"/>
      <c r="D101" s="73">
        <v>1969</v>
      </c>
      <c r="E101" s="1"/>
      <c r="F101" s="1"/>
      <c r="G101" s="1"/>
      <c r="H101" s="1"/>
      <c r="I101" s="1"/>
      <c r="J101" s="1"/>
      <c r="K101" s="1"/>
    </row>
    <row r="102" spans="1:11" x14ac:dyDescent="0.25">
      <c r="A102" s="1"/>
      <c r="B102" s="73">
        <v>71</v>
      </c>
      <c r="C102" s="73"/>
      <c r="D102" s="73">
        <v>1970</v>
      </c>
      <c r="E102" s="1"/>
      <c r="F102" s="1"/>
      <c r="G102" s="1"/>
      <c r="H102" s="1"/>
      <c r="I102" s="1"/>
      <c r="J102" s="1"/>
      <c r="K102" s="1"/>
    </row>
    <row r="103" spans="1:11" x14ac:dyDescent="0.25">
      <c r="A103" s="1"/>
      <c r="B103" s="73">
        <v>72</v>
      </c>
      <c r="C103" s="73"/>
      <c r="D103" s="73">
        <v>1971</v>
      </c>
      <c r="E103" s="1"/>
      <c r="F103" s="1"/>
      <c r="G103" s="1"/>
      <c r="H103" s="1"/>
      <c r="I103" s="1"/>
      <c r="J103" s="1"/>
      <c r="K103" s="1"/>
    </row>
    <row r="104" spans="1:11" x14ac:dyDescent="0.25">
      <c r="A104" s="1"/>
      <c r="B104" s="73">
        <v>73</v>
      </c>
      <c r="C104" s="73"/>
      <c r="D104" s="73">
        <v>1972</v>
      </c>
      <c r="E104" s="1"/>
      <c r="F104" s="1"/>
      <c r="G104" s="1"/>
      <c r="H104" s="1"/>
      <c r="I104" s="1"/>
      <c r="J104" s="1"/>
      <c r="K104" s="1"/>
    </row>
    <row r="105" spans="1:11" x14ac:dyDescent="0.25">
      <c r="A105" s="1"/>
      <c r="B105" s="73">
        <v>74</v>
      </c>
      <c r="C105" s="73"/>
      <c r="D105" s="73">
        <v>1973</v>
      </c>
      <c r="E105" s="1"/>
      <c r="F105" s="1"/>
      <c r="G105" s="1"/>
      <c r="H105" s="1"/>
      <c r="I105" s="1"/>
      <c r="J105" s="1"/>
      <c r="K105" s="1"/>
    </row>
    <row r="106" spans="1:11" x14ac:dyDescent="0.25">
      <c r="A106" s="1"/>
      <c r="B106" s="73">
        <v>75</v>
      </c>
      <c r="C106" s="73"/>
      <c r="D106" s="73">
        <v>1974</v>
      </c>
      <c r="E106" s="1"/>
      <c r="F106" s="1"/>
      <c r="G106" s="1"/>
      <c r="H106" s="1"/>
      <c r="I106" s="1"/>
      <c r="J106" s="1"/>
      <c r="K106" s="1"/>
    </row>
    <row r="107" spans="1:11" x14ac:dyDescent="0.25">
      <c r="A107" s="1"/>
      <c r="B107" s="73">
        <v>76</v>
      </c>
      <c r="C107" s="73"/>
      <c r="D107" s="73">
        <v>1975</v>
      </c>
      <c r="E107" s="1"/>
      <c r="F107" s="1"/>
      <c r="G107" s="1"/>
      <c r="H107" s="1"/>
      <c r="I107" s="1"/>
      <c r="J107" s="1"/>
      <c r="K107" s="1"/>
    </row>
    <row r="108" spans="1:11" x14ac:dyDescent="0.25">
      <c r="A108" s="1"/>
      <c r="B108" s="73">
        <v>77</v>
      </c>
      <c r="C108" s="73"/>
      <c r="D108" s="73">
        <v>1976</v>
      </c>
      <c r="E108" s="1"/>
      <c r="F108" s="1"/>
      <c r="G108" s="1"/>
      <c r="H108" s="1"/>
      <c r="I108" s="1"/>
      <c r="J108" s="1"/>
      <c r="K108" s="1"/>
    </row>
    <row r="109" spans="1:11" x14ac:dyDescent="0.25">
      <c r="A109" s="1"/>
      <c r="B109" s="73">
        <v>78</v>
      </c>
      <c r="C109" s="73"/>
      <c r="D109" s="73">
        <v>1977</v>
      </c>
      <c r="E109" s="1"/>
      <c r="F109" s="1"/>
      <c r="G109" s="1"/>
      <c r="H109" s="1"/>
      <c r="I109" s="1"/>
      <c r="J109" s="1"/>
      <c r="K109" s="1"/>
    </row>
    <row r="110" spans="1:11" x14ac:dyDescent="0.25">
      <c r="A110" s="1"/>
      <c r="B110" s="73">
        <v>79</v>
      </c>
      <c r="C110" s="73"/>
      <c r="D110" s="73">
        <v>1978</v>
      </c>
      <c r="E110" s="1"/>
      <c r="F110" s="1"/>
      <c r="G110" s="1"/>
      <c r="H110" s="1"/>
      <c r="I110" s="1"/>
      <c r="J110" s="1"/>
      <c r="K110" s="1"/>
    </row>
    <row r="111" spans="1:11" x14ac:dyDescent="0.25">
      <c r="A111" s="1"/>
      <c r="B111" s="73">
        <v>80</v>
      </c>
      <c r="C111" s="73"/>
      <c r="D111" s="73">
        <v>1979</v>
      </c>
      <c r="E111" s="1"/>
      <c r="F111" s="1"/>
      <c r="G111" s="1"/>
      <c r="H111" s="1"/>
      <c r="I111" s="1"/>
      <c r="J111" s="1"/>
      <c r="K111" s="1"/>
    </row>
    <row r="112" spans="1:11" x14ac:dyDescent="0.25">
      <c r="A112" s="1"/>
      <c r="B112" s="73">
        <v>81</v>
      </c>
      <c r="C112" s="73"/>
      <c r="D112" s="73">
        <v>1980</v>
      </c>
      <c r="E112" s="1"/>
      <c r="F112" s="1"/>
      <c r="G112" s="1"/>
      <c r="H112" s="1"/>
      <c r="I112" s="1"/>
      <c r="J112" s="1"/>
      <c r="K112" s="1"/>
    </row>
    <row r="113" spans="1:11" x14ac:dyDescent="0.25">
      <c r="A113" s="1"/>
      <c r="B113" s="73">
        <v>82</v>
      </c>
      <c r="C113" s="73"/>
      <c r="D113" s="73">
        <v>1981</v>
      </c>
      <c r="E113" s="1"/>
      <c r="F113" s="1"/>
      <c r="G113" s="1"/>
      <c r="H113" s="1"/>
      <c r="I113" s="1"/>
      <c r="J113" s="1"/>
      <c r="K113" s="1"/>
    </row>
    <row r="114" spans="1:11" x14ac:dyDescent="0.25">
      <c r="A114" s="1"/>
      <c r="B114" s="73">
        <v>83</v>
      </c>
      <c r="C114" s="73"/>
      <c r="D114" s="73">
        <v>1982</v>
      </c>
      <c r="E114" s="1"/>
      <c r="F114" s="1"/>
      <c r="G114" s="1"/>
      <c r="H114" s="1"/>
      <c r="I114" s="1"/>
      <c r="J114" s="1"/>
      <c r="K114" s="1"/>
    </row>
    <row r="115" spans="1:11" x14ac:dyDescent="0.25">
      <c r="A115" s="1"/>
      <c r="B115" s="73">
        <v>84</v>
      </c>
      <c r="C115" s="73"/>
      <c r="D115" s="73">
        <v>1983</v>
      </c>
      <c r="E115" s="1"/>
      <c r="F115" s="1"/>
      <c r="G115" s="1"/>
      <c r="H115" s="1"/>
      <c r="I115" s="1"/>
      <c r="J115" s="1"/>
      <c r="K115" s="1"/>
    </row>
    <row r="116" spans="1:11" x14ac:dyDescent="0.25">
      <c r="A116" s="1"/>
      <c r="B116" s="73">
        <v>85</v>
      </c>
      <c r="C116" s="73"/>
      <c r="D116" s="73">
        <v>1984</v>
      </c>
      <c r="E116" s="1"/>
      <c r="F116" s="1"/>
      <c r="G116" s="1"/>
      <c r="H116" s="1"/>
      <c r="I116" s="1"/>
      <c r="J116" s="1"/>
      <c r="K116" s="1"/>
    </row>
    <row r="117" spans="1:11" x14ac:dyDescent="0.25">
      <c r="A117" s="1"/>
      <c r="B117" s="73">
        <v>86</v>
      </c>
      <c r="C117" s="73"/>
      <c r="D117" s="73">
        <v>1985</v>
      </c>
      <c r="E117" s="1"/>
      <c r="F117" s="1"/>
      <c r="G117" s="1"/>
      <c r="H117" s="1"/>
      <c r="I117" s="1"/>
      <c r="J117" s="1"/>
      <c r="K117" s="1"/>
    </row>
    <row r="118" spans="1:11" x14ac:dyDescent="0.25">
      <c r="A118" s="1"/>
      <c r="B118" s="73">
        <v>87</v>
      </c>
      <c r="C118" s="73"/>
      <c r="D118" s="73">
        <v>1986</v>
      </c>
      <c r="E118" s="1"/>
      <c r="F118" s="1"/>
      <c r="G118" s="1"/>
      <c r="H118" s="1"/>
      <c r="I118" s="1"/>
      <c r="J118" s="1"/>
      <c r="K118" s="1"/>
    </row>
    <row r="119" spans="1:11" x14ac:dyDescent="0.25">
      <c r="A119" s="1"/>
      <c r="B119" s="73">
        <v>88</v>
      </c>
      <c r="C119" s="73"/>
      <c r="D119" s="73">
        <v>1987</v>
      </c>
      <c r="E119" s="1"/>
      <c r="F119" s="1"/>
      <c r="G119" s="1"/>
      <c r="H119" s="1"/>
      <c r="I119" s="1"/>
      <c r="J119" s="1"/>
      <c r="K119" s="1"/>
    </row>
    <row r="120" spans="1:11" x14ac:dyDescent="0.25">
      <c r="A120" s="1"/>
      <c r="B120" s="73">
        <v>89</v>
      </c>
      <c r="C120" s="73"/>
      <c r="D120" s="73">
        <v>1988</v>
      </c>
      <c r="E120" s="1"/>
      <c r="F120" s="1"/>
      <c r="G120" s="1"/>
      <c r="H120" s="1"/>
      <c r="I120" s="1"/>
      <c r="J120" s="1"/>
      <c r="K120" s="1"/>
    </row>
    <row r="121" spans="1:11" x14ac:dyDescent="0.25">
      <c r="A121" s="1"/>
      <c r="B121" s="73">
        <v>90</v>
      </c>
      <c r="C121" s="73"/>
      <c r="D121" s="73">
        <v>1989</v>
      </c>
      <c r="E121" s="1"/>
      <c r="F121" s="1"/>
      <c r="G121" s="1"/>
      <c r="H121" s="1"/>
      <c r="I121" s="1"/>
      <c r="J121" s="1"/>
      <c r="K121" s="1"/>
    </row>
    <row r="122" spans="1:11" x14ac:dyDescent="0.25">
      <c r="A122" s="1"/>
      <c r="B122" s="73">
        <v>91</v>
      </c>
      <c r="C122" s="73"/>
      <c r="D122" s="73">
        <v>1990</v>
      </c>
      <c r="E122" s="1"/>
      <c r="F122" s="1"/>
      <c r="G122" s="1"/>
      <c r="H122" s="1"/>
      <c r="I122" s="1"/>
      <c r="J122" s="1"/>
      <c r="K122" s="1"/>
    </row>
    <row r="123" spans="1:11" x14ac:dyDescent="0.25">
      <c r="A123" s="1"/>
      <c r="B123" s="73">
        <v>92</v>
      </c>
      <c r="C123" s="73"/>
      <c r="D123" s="73">
        <v>1991</v>
      </c>
      <c r="E123" s="1"/>
      <c r="F123" s="1"/>
      <c r="G123" s="1"/>
      <c r="H123" s="1"/>
      <c r="I123" s="1"/>
      <c r="J123" s="1"/>
      <c r="K123" s="1"/>
    </row>
    <row r="124" spans="1:11" x14ac:dyDescent="0.25">
      <c r="A124" s="1"/>
      <c r="B124" s="73">
        <v>93</v>
      </c>
      <c r="C124" s="73"/>
      <c r="D124" s="73">
        <v>1992</v>
      </c>
      <c r="E124" s="1"/>
      <c r="F124" s="1"/>
      <c r="G124" s="1"/>
      <c r="H124" s="1"/>
      <c r="I124" s="1"/>
      <c r="J124" s="1"/>
      <c r="K124" s="1"/>
    </row>
    <row r="125" spans="1:11" x14ac:dyDescent="0.25">
      <c r="A125" s="1"/>
      <c r="B125" s="73">
        <v>94</v>
      </c>
      <c r="C125" s="73"/>
      <c r="D125" s="73">
        <v>1993</v>
      </c>
      <c r="E125" s="1"/>
      <c r="F125" s="1"/>
      <c r="G125" s="1"/>
      <c r="H125" s="1"/>
      <c r="I125" s="1"/>
      <c r="J125" s="1"/>
      <c r="K125" s="1"/>
    </row>
    <row r="126" spans="1:11" x14ac:dyDescent="0.25">
      <c r="A126" s="1"/>
      <c r="B126" s="73">
        <v>95</v>
      </c>
      <c r="C126" s="73"/>
      <c r="D126" s="73">
        <v>1994</v>
      </c>
      <c r="E126" s="1"/>
      <c r="F126" s="1"/>
      <c r="G126" s="1"/>
      <c r="H126" s="1"/>
      <c r="I126" s="1"/>
      <c r="J126" s="1"/>
      <c r="K126" s="1"/>
    </row>
    <row r="127" spans="1:11" x14ac:dyDescent="0.25">
      <c r="A127" s="1"/>
      <c r="B127" s="73">
        <v>96</v>
      </c>
      <c r="C127" s="73"/>
      <c r="D127" s="73">
        <v>1995</v>
      </c>
      <c r="E127" s="1"/>
      <c r="F127" s="1"/>
      <c r="G127" s="1"/>
      <c r="H127" s="1"/>
      <c r="I127" s="1"/>
      <c r="J127" s="1"/>
      <c r="K127" s="1"/>
    </row>
    <row r="128" spans="1:11" x14ac:dyDescent="0.25">
      <c r="A128" s="1"/>
      <c r="B128" s="73">
        <v>97</v>
      </c>
      <c r="C128" s="73"/>
      <c r="D128" s="73">
        <v>1996</v>
      </c>
      <c r="E128" s="1"/>
      <c r="F128" s="1"/>
      <c r="G128" s="1"/>
      <c r="H128" s="1"/>
      <c r="I128" s="1"/>
      <c r="J128" s="1"/>
      <c r="K128" s="1"/>
    </row>
    <row r="129" spans="1:11" x14ac:dyDescent="0.25">
      <c r="A129" s="1"/>
      <c r="B129" s="73">
        <v>98</v>
      </c>
      <c r="C129" s="73"/>
      <c r="D129" s="73">
        <v>1997</v>
      </c>
      <c r="E129" s="1"/>
      <c r="F129" s="1"/>
      <c r="G129" s="1"/>
      <c r="H129" s="1"/>
      <c r="I129" s="1"/>
      <c r="J129" s="1"/>
      <c r="K129" s="1"/>
    </row>
    <row r="130" spans="1:11" x14ac:dyDescent="0.25">
      <c r="A130" s="1"/>
      <c r="B130" s="73">
        <v>99</v>
      </c>
      <c r="C130" s="73"/>
      <c r="D130" s="73">
        <v>1998</v>
      </c>
      <c r="E130" s="1"/>
      <c r="F130" s="1"/>
      <c r="G130" s="1"/>
      <c r="H130" s="1"/>
      <c r="I130" s="1"/>
      <c r="J130" s="1"/>
      <c r="K130" s="1"/>
    </row>
    <row r="131" spans="1:11" x14ac:dyDescent="0.25">
      <c r="A131" s="1"/>
      <c r="B131" s="73">
        <v>100</v>
      </c>
      <c r="C131" s="73"/>
      <c r="D131" s="73">
        <v>1999</v>
      </c>
      <c r="E131" s="1"/>
      <c r="F131" s="1"/>
      <c r="G131" s="1"/>
      <c r="H131" s="1"/>
      <c r="I131" s="1"/>
      <c r="J131" s="1"/>
      <c r="K131" s="1"/>
    </row>
    <row r="132" spans="1:11" x14ac:dyDescent="0.25">
      <c r="A132" s="1"/>
      <c r="B132" s="79"/>
      <c r="C132" s="79"/>
      <c r="D132" s="73">
        <v>2000</v>
      </c>
      <c r="E132" s="1"/>
      <c r="F132" s="1"/>
      <c r="G132" s="1"/>
      <c r="H132" s="1"/>
      <c r="I132" s="1"/>
      <c r="J132" s="1"/>
      <c r="K132" s="1"/>
    </row>
    <row r="133" spans="1:11" x14ac:dyDescent="0.25">
      <c r="A133" s="1"/>
      <c r="B133" s="79"/>
      <c r="C133" s="79"/>
      <c r="D133" s="73">
        <v>2001</v>
      </c>
      <c r="E133" s="1"/>
      <c r="F133" s="1"/>
      <c r="G133" s="1"/>
      <c r="H133" s="1"/>
      <c r="I133" s="1"/>
      <c r="J133" s="1"/>
      <c r="K133" s="1"/>
    </row>
    <row r="134" spans="1:11" x14ac:dyDescent="0.25">
      <c r="A134" s="1"/>
      <c r="B134" s="79"/>
      <c r="C134" s="79"/>
      <c r="D134" s="73">
        <v>2002</v>
      </c>
      <c r="E134" s="1"/>
      <c r="F134" s="1"/>
      <c r="G134" s="1"/>
      <c r="H134" s="1"/>
      <c r="I134" s="1"/>
      <c r="J134" s="1"/>
      <c r="K134" s="1"/>
    </row>
    <row r="135" spans="1:11" x14ac:dyDescent="0.25">
      <c r="A135" s="1"/>
      <c r="B135" s="79"/>
      <c r="C135" s="79"/>
      <c r="D135" s="73">
        <v>2003</v>
      </c>
      <c r="E135" s="1"/>
      <c r="F135" s="1"/>
      <c r="G135" s="1"/>
      <c r="H135" s="1"/>
      <c r="I135" s="1"/>
      <c r="J135" s="1"/>
      <c r="K135" s="1"/>
    </row>
    <row r="136" spans="1:11" x14ac:dyDescent="0.25">
      <c r="A136" s="1"/>
      <c r="B136" s="79"/>
      <c r="C136" s="79"/>
      <c r="D136" s="73"/>
      <c r="E136" s="1"/>
      <c r="F136" s="1"/>
      <c r="G136" s="1"/>
      <c r="H136" s="1"/>
      <c r="I136" s="1"/>
      <c r="J136" s="1"/>
      <c r="K136" s="1"/>
    </row>
    <row r="137" spans="1:11" x14ac:dyDescent="0.25">
      <c r="A137" s="1"/>
      <c r="B137" s="79"/>
      <c r="C137" s="155"/>
      <c r="D137" s="156">
        <v>2005</v>
      </c>
      <c r="E137" s="157"/>
      <c r="F137" s="157"/>
      <c r="G137" s="1"/>
      <c r="H137" s="1"/>
      <c r="I137" s="1"/>
      <c r="J137" s="1"/>
      <c r="K137" s="1"/>
    </row>
    <row r="138" spans="1:11" x14ac:dyDescent="0.25">
      <c r="A138" s="1"/>
      <c r="B138" s="152"/>
      <c r="C138" s="155"/>
      <c r="D138" s="156">
        <v>2006</v>
      </c>
      <c r="E138" s="157"/>
      <c r="F138" s="157"/>
      <c r="G138" s="153"/>
      <c r="H138" s="153"/>
      <c r="I138" s="153"/>
      <c r="J138" s="1"/>
      <c r="K138" s="1"/>
    </row>
    <row r="139" spans="1:11" x14ac:dyDescent="0.25">
      <c r="A139" s="1"/>
      <c r="B139" s="152"/>
      <c r="C139" s="155"/>
      <c r="D139" s="156">
        <v>2007</v>
      </c>
      <c r="E139" s="157"/>
      <c r="F139" s="157"/>
      <c r="G139" s="153"/>
      <c r="H139" s="153"/>
      <c r="I139" s="153"/>
      <c r="J139" s="1"/>
      <c r="K139" s="1"/>
    </row>
    <row r="140" spans="1:11" x14ac:dyDescent="0.25">
      <c r="A140" s="1"/>
      <c r="B140" s="152"/>
      <c r="C140" s="155"/>
      <c r="D140" s="156">
        <v>2008</v>
      </c>
      <c r="E140" s="157"/>
      <c r="F140" s="157"/>
      <c r="G140" s="153"/>
      <c r="H140" s="153"/>
      <c r="I140" s="153"/>
      <c r="J140" s="1"/>
      <c r="K140" s="1"/>
    </row>
    <row r="141" spans="1:11" x14ac:dyDescent="0.25">
      <c r="A141" s="1"/>
      <c r="B141" s="152"/>
      <c r="C141" s="155"/>
      <c r="D141" s="156">
        <v>2009</v>
      </c>
      <c r="E141" s="157"/>
      <c r="F141" s="157"/>
      <c r="G141" s="153"/>
      <c r="H141" s="153"/>
      <c r="I141" s="153"/>
      <c r="J141" s="1"/>
      <c r="K141" s="1"/>
    </row>
    <row r="142" spans="1:11" x14ac:dyDescent="0.25">
      <c r="A142" s="1"/>
      <c r="B142" s="152"/>
      <c r="C142" s="155"/>
      <c r="D142" s="156">
        <v>2010</v>
      </c>
      <c r="E142" s="157"/>
      <c r="F142" s="157"/>
      <c r="G142" s="153"/>
      <c r="H142" s="153"/>
      <c r="I142" s="153"/>
      <c r="J142" s="1"/>
      <c r="K142" s="1"/>
    </row>
    <row r="143" spans="1:11" x14ac:dyDescent="0.25">
      <c r="A143" s="1"/>
      <c r="B143" s="152"/>
      <c r="C143" s="155"/>
      <c r="D143" s="156">
        <v>2011</v>
      </c>
      <c r="E143" s="157"/>
      <c r="F143" s="157"/>
      <c r="G143" s="153"/>
      <c r="H143" s="153"/>
      <c r="I143" s="153"/>
      <c r="J143" s="1"/>
      <c r="K143" s="1"/>
    </row>
    <row r="144" spans="1:11" x14ac:dyDescent="0.25">
      <c r="A144" s="1"/>
      <c r="B144" s="152"/>
      <c r="C144" s="155"/>
      <c r="D144" s="156">
        <v>2012</v>
      </c>
      <c r="E144" s="157"/>
      <c r="F144" s="157"/>
      <c r="G144" s="153"/>
      <c r="H144" s="153"/>
      <c r="I144" s="153"/>
      <c r="J144" s="1"/>
      <c r="K144" s="1"/>
    </row>
    <row r="145" spans="1:11" x14ac:dyDescent="0.25">
      <c r="A145" s="1"/>
      <c r="B145" s="152"/>
      <c r="C145" s="155"/>
      <c r="D145" s="156">
        <v>2013</v>
      </c>
      <c r="E145" s="157"/>
      <c r="F145" s="157"/>
      <c r="G145" s="153"/>
      <c r="H145" s="153"/>
      <c r="I145" s="153"/>
      <c r="J145" s="1"/>
      <c r="K145" s="1"/>
    </row>
    <row r="146" spans="1:11" x14ac:dyDescent="0.25">
      <c r="A146" s="1"/>
      <c r="B146" s="152"/>
      <c r="C146" s="155"/>
      <c r="D146" s="156">
        <v>2014</v>
      </c>
      <c r="E146" s="157"/>
      <c r="F146" s="157"/>
      <c r="G146" s="153"/>
      <c r="H146" s="153"/>
      <c r="I146" s="153"/>
      <c r="J146" s="1"/>
      <c r="K146" s="1"/>
    </row>
    <row r="147" spans="1:11" x14ac:dyDescent="0.25">
      <c r="A147" s="1"/>
      <c r="B147" s="152"/>
      <c r="C147" s="155"/>
      <c r="D147" s="156">
        <v>2015</v>
      </c>
      <c r="E147" s="157"/>
      <c r="F147" s="157"/>
      <c r="G147" s="153"/>
      <c r="H147" s="153"/>
      <c r="I147" s="153"/>
      <c r="J147" s="1"/>
      <c r="K147" s="1"/>
    </row>
    <row r="148" spans="1:11" x14ac:dyDescent="0.25">
      <c r="A148" s="1"/>
      <c r="B148" s="152"/>
      <c r="C148" s="155"/>
      <c r="D148" s="156">
        <v>2016</v>
      </c>
      <c r="E148" s="157"/>
      <c r="F148" s="157"/>
      <c r="G148" s="153"/>
      <c r="H148" s="153"/>
      <c r="I148" s="153"/>
      <c r="J148" s="1"/>
      <c r="K148" s="1"/>
    </row>
    <row r="149" spans="1:11" x14ac:dyDescent="0.25">
      <c r="A149" s="1"/>
      <c r="B149" s="152"/>
      <c r="C149" s="155"/>
      <c r="D149" s="156">
        <v>2017</v>
      </c>
      <c r="E149" s="157"/>
      <c r="F149" s="157"/>
      <c r="G149" s="153"/>
      <c r="H149" s="153"/>
      <c r="I149" s="153"/>
      <c r="J149" s="1"/>
      <c r="K149" s="1"/>
    </row>
    <row r="150" spans="1:11" x14ac:dyDescent="0.25">
      <c r="A150" s="1"/>
      <c r="B150" s="152"/>
      <c r="C150" s="155"/>
      <c r="D150" s="156">
        <v>2018</v>
      </c>
      <c r="E150" s="157"/>
      <c r="F150" s="157"/>
      <c r="G150" s="153"/>
      <c r="H150" s="153"/>
      <c r="I150" s="153"/>
      <c r="J150" s="1"/>
      <c r="K150" s="1"/>
    </row>
    <row r="151" spans="1:11" x14ac:dyDescent="0.25">
      <c r="A151" s="1"/>
      <c r="B151" s="152"/>
      <c r="C151" s="155"/>
      <c r="D151" s="156">
        <v>2019</v>
      </c>
      <c r="E151" s="157"/>
      <c r="F151" s="157"/>
      <c r="G151" s="153"/>
      <c r="H151" s="153"/>
      <c r="I151" s="153"/>
      <c r="J151" s="1"/>
      <c r="K151" s="1"/>
    </row>
    <row r="152" spans="1:11" x14ac:dyDescent="0.25">
      <c r="A152" s="1"/>
      <c r="B152" s="152"/>
      <c r="C152" s="155"/>
      <c r="D152" s="156">
        <v>2020</v>
      </c>
      <c r="E152" s="157"/>
      <c r="F152" s="157"/>
      <c r="G152" s="153"/>
      <c r="H152" s="153"/>
      <c r="I152" s="153"/>
      <c r="J152" s="1"/>
      <c r="K152" s="1"/>
    </row>
    <row r="153" spans="1:11" x14ac:dyDescent="0.25">
      <c r="A153" s="1"/>
      <c r="B153" s="152"/>
      <c r="C153" s="155"/>
      <c r="D153" s="156">
        <v>2021</v>
      </c>
      <c r="E153" s="157"/>
      <c r="F153" s="157"/>
      <c r="G153" s="153"/>
      <c r="H153" s="153"/>
      <c r="I153" s="153"/>
      <c r="J153" s="1"/>
      <c r="K153" s="1"/>
    </row>
    <row r="154" spans="1:11" x14ac:dyDescent="0.25">
      <c r="A154" s="1"/>
      <c r="B154" s="152"/>
      <c r="C154" s="155"/>
      <c r="D154" s="156">
        <v>2022</v>
      </c>
      <c r="E154" s="157"/>
      <c r="F154" s="157"/>
      <c r="G154" s="153"/>
      <c r="H154" s="153"/>
      <c r="I154" s="153"/>
      <c r="J154" s="1"/>
      <c r="K154" s="1"/>
    </row>
    <row r="155" spans="1:11" x14ac:dyDescent="0.25">
      <c r="A155" s="1"/>
      <c r="B155" s="152"/>
      <c r="C155" s="155"/>
      <c r="D155" s="156">
        <v>2023</v>
      </c>
      <c r="E155" s="157"/>
      <c r="F155" s="157"/>
      <c r="G155" s="153"/>
      <c r="H155" s="153"/>
      <c r="I155" s="153"/>
      <c r="J155" s="1"/>
      <c r="K155" s="1"/>
    </row>
    <row r="156" spans="1:11" x14ac:dyDescent="0.25">
      <c r="A156" s="1"/>
      <c r="B156" s="152"/>
      <c r="C156" s="155"/>
      <c r="D156" s="156">
        <v>2024</v>
      </c>
      <c r="E156" s="157"/>
      <c r="F156" s="157"/>
      <c r="G156" s="153"/>
      <c r="H156" s="153"/>
      <c r="I156" s="153"/>
      <c r="J156" s="1"/>
      <c r="K156" s="1"/>
    </row>
    <row r="157" spans="1:11" x14ac:dyDescent="0.25">
      <c r="A157" s="1"/>
      <c r="B157" s="152"/>
      <c r="C157" s="155"/>
      <c r="D157" s="156">
        <v>2025</v>
      </c>
      <c r="E157" s="157"/>
      <c r="F157" s="157"/>
      <c r="G157" s="153"/>
      <c r="H157" s="153"/>
      <c r="I157" s="153"/>
      <c r="J157" s="1"/>
      <c r="K157" s="1"/>
    </row>
    <row r="158" spans="1:11" x14ac:dyDescent="0.25">
      <c r="A158" s="1"/>
      <c r="B158" s="152"/>
      <c r="C158" s="155"/>
      <c r="D158" s="156">
        <v>2026</v>
      </c>
      <c r="E158" s="157"/>
      <c r="F158" s="157"/>
      <c r="G158" s="153"/>
      <c r="H158" s="153"/>
      <c r="I158" s="153"/>
      <c r="J158" s="1"/>
      <c r="K158" s="1"/>
    </row>
    <row r="159" spans="1:11" x14ac:dyDescent="0.25">
      <c r="A159" s="1"/>
      <c r="B159" s="152"/>
      <c r="C159" s="155"/>
      <c r="D159" s="156">
        <v>2027</v>
      </c>
      <c r="E159" s="157"/>
      <c r="F159" s="157"/>
      <c r="G159" s="153"/>
      <c r="H159" s="153"/>
      <c r="I159" s="153"/>
      <c r="J159" s="1"/>
      <c r="K159" s="1"/>
    </row>
    <row r="160" spans="1:11" x14ac:dyDescent="0.25">
      <c r="A160" s="1"/>
      <c r="B160" s="152"/>
      <c r="C160" s="155"/>
      <c r="D160" s="156">
        <v>2028</v>
      </c>
      <c r="E160" s="157"/>
      <c r="F160" s="157"/>
      <c r="G160" s="153"/>
      <c r="H160" s="153"/>
      <c r="I160" s="153"/>
      <c r="J160" s="1"/>
      <c r="K160" s="1"/>
    </row>
    <row r="161" spans="1:11" x14ac:dyDescent="0.25">
      <c r="A161" s="1"/>
      <c r="B161" s="152"/>
      <c r="C161" s="155"/>
      <c r="D161" s="156">
        <v>2029</v>
      </c>
      <c r="E161" s="157"/>
      <c r="F161" s="157"/>
      <c r="G161" s="153"/>
      <c r="H161" s="153"/>
      <c r="I161" s="153"/>
      <c r="J161" s="1"/>
      <c r="K161" s="1"/>
    </row>
    <row r="162" spans="1:11" x14ac:dyDescent="0.25">
      <c r="A162" s="1"/>
      <c r="B162" s="152"/>
      <c r="C162" s="155"/>
      <c r="D162" s="156">
        <v>2030</v>
      </c>
      <c r="E162" s="157"/>
      <c r="F162" s="157"/>
      <c r="G162" s="153"/>
      <c r="H162" s="153"/>
      <c r="I162" s="153"/>
      <c r="J162" s="1"/>
      <c r="K162" s="1"/>
    </row>
    <row r="163" spans="1:11" x14ac:dyDescent="0.25">
      <c r="A163" s="1"/>
      <c r="B163" s="152"/>
      <c r="C163" s="155"/>
      <c r="D163" s="156">
        <v>2031</v>
      </c>
      <c r="E163" s="157"/>
      <c r="F163" s="157"/>
      <c r="G163" s="153"/>
      <c r="H163" s="153"/>
      <c r="I163" s="153"/>
      <c r="J163" s="1"/>
      <c r="K163" s="1"/>
    </row>
    <row r="164" spans="1:11" x14ac:dyDescent="0.25">
      <c r="A164" s="1"/>
      <c r="B164" s="152"/>
      <c r="C164" s="155"/>
      <c r="D164" s="156">
        <v>2032</v>
      </c>
      <c r="E164" s="157"/>
      <c r="F164" s="157"/>
      <c r="G164" s="153"/>
      <c r="H164" s="153"/>
      <c r="I164" s="153"/>
      <c r="J164" s="1"/>
      <c r="K164" s="1"/>
    </row>
    <row r="165" spans="1:11" x14ac:dyDescent="0.25">
      <c r="A165" s="1"/>
      <c r="B165" s="152"/>
      <c r="C165" s="155"/>
      <c r="D165" s="156">
        <v>2033</v>
      </c>
      <c r="E165" s="157"/>
      <c r="F165" s="157"/>
      <c r="G165" s="153"/>
      <c r="H165" s="153"/>
      <c r="I165" s="153"/>
      <c r="J165" s="1"/>
      <c r="K165" s="1"/>
    </row>
    <row r="166" spans="1:11" x14ac:dyDescent="0.25">
      <c r="A166" s="1"/>
      <c r="B166" s="152"/>
      <c r="C166" s="155"/>
      <c r="D166" s="156">
        <v>2034</v>
      </c>
      <c r="E166" s="157"/>
      <c r="F166" s="157"/>
      <c r="G166" s="153"/>
      <c r="H166" s="153"/>
      <c r="I166" s="153"/>
      <c r="J166" s="1"/>
      <c r="K166" s="1"/>
    </row>
    <row r="167" spans="1:11" x14ac:dyDescent="0.25">
      <c r="A167" s="1"/>
      <c r="B167" s="152"/>
      <c r="C167" s="155"/>
      <c r="D167" s="156">
        <v>2035</v>
      </c>
      <c r="E167" s="157"/>
      <c r="F167" s="157"/>
      <c r="G167" s="153"/>
      <c r="H167" s="153"/>
      <c r="I167" s="153"/>
      <c r="J167" s="1"/>
      <c r="K167" s="1"/>
    </row>
    <row r="168" spans="1:11" x14ac:dyDescent="0.25">
      <c r="A168" s="1"/>
      <c r="B168" s="152"/>
      <c r="C168" s="155"/>
      <c r="D168" s="156">
        <v>2036</v>
      </c>
      <c r="E168" s="157"/>
      <c r="F168" s="157"/>
      <c r="G168" s="153"/>
      <c r="H168" s="153"/>
      <c r="I168" s="153"/>
      <c r="J168" s="1"/>
      <c r="K168" s="1"/>
    </row>
    <row r="169" spans="1:11" x14ac:dyDescent="0.25">
      <c r="A169" s="1"/>
      <c r="B169" s="152"/>
      <c r="C169" s="155"/>
      <c r="D169" s="156">
        <v>2037</v>
      </c>
      <c r="E169" s="157"/>
      <c r="F169" s="157"/>
      <c r="G169" s="153"/>
      <c r="H169" s="153"/>
      <c r="I169" s="153"/>
      <c r="J169" s="1"/>
      <c r="K169" s="1"/>
    </row>
    <row r="170" spans="1:11" x14ac:dyDescent="0.25">
      <c r="A170" s="1"/>
      <c r="B170" s="152"/>
      <c r="C170" s="155"/>
      <c r="D170" s="156">
        <v>2038</v>
      </c>
      <c r="E170" s="157"/>
      <c r="F170" s="157"/>
      <c r="G170" s="153"/>
      <c r="H170" s="153"/>
      <c r="I170" s="153"/>
      <c r="J170" s="1"/>
      <c r="K170" s="1"/>
    </row>
    <row r="171" spans="1:11" x14ac:dyDescent="0.25">
      <c r="A171" s="1"/>
      <c r="B171" s="152"/>
      <c r="C171" s="155"/>
      <c r="D171" s="156">
        <v>2039</v>
      </c>
      <c r="E171" s="157"/>
      <c r="F171" s="157"/>
      <c r="G171" s="153"/>
      <c r="H171" s="153"/>
      <c r="I171" s="153"/>
      <c r="J171" s="1"/>
      <c r="K171" s="1"/>
    </row>
    <row r="172" spans="1:11" x14ac:dyDescent="0.25">
      <c r="A172" s="1"/>
      <c r="B172" s="152"/>
      <c r="C172" s="155"/>
      <c r="D172" s="156">
        <v>2040</v>
      </c>
      <c r="E172" s="157"/>
      <c r="F172" s="157"/>
      <c r="G172" s="153"/>
      <c r="H172" s="153"/>
      <c r="I172" s="153"/>
      <c r="J172" s="1"/>
      <c r="K172" s="1"/>
    </row>
    <row r="173" spans="1:11" x14ac:dyDescent="0.25">
      <c r="A173" s="1"/>
      <c r="B173" s="152"/>
      <c r="C173" s="155"/>
      <c r="D173" s="156">
        <v>2041</v>
      </c>
      <c r="E173" s="157"/>
      <c r="F173" s="157"/>
      <c r="G173" s="153"/>
      <c r="H173" s="153"/>
      <c r="I173" s="153"/>
      <c r="J173" s="1"/>
      <c r="K173" s="1"/>
    </row>
    <row r="174" spans="1:11" x14ac:dyDescent="0.25">
      <c r="A174" s="1"/>
      <c r="B174" s="152"/>
      <c r="C174" s="155"/>
      <c r="D174" s="156">
        <v>2042</v>
      </c>
      <c r="E174" s="157"/>
      <c r="F174" s="157"/>
      <c r="G174" s="153"/>
      <c r="H174" s="153"/>
      <c r="I174" s="153"/>
      <c r="J174" s="1"/>
      <c r="K174" s="1"/>
    </row>
    <row r="175" spans="1:11" x14ac:dyDescent="0.25">
      <c r="A175" s="1"/>
      <c r="B175" s="152"/>
      <c r="C175" s="155"/>
      <c r="D175" s="156">
        <v>2043</v>
      </c>
      <c r="E175" s="157"/>
      <c r="F175" s="157"/>
      <c r="G175" s="153"/>
      <c r="H175" s="153"/>
      <c r="I175" s="153"/>
      <c r="J175" s="1"/>
      <c r="K175" s="1"/>
    </row>
    <row r="176" spans="1:11" x14ac:dyDescent="0.25">
      <c r="A176" s="1"/>
      <c r="B176" s="152"/>
      <c r="C176" s="155"/>
      <c r="D176" s="156">
        <v>2044</v>
      </c>
      <c r="E176" s="157"/>
      <c r="F176" s="157"/>
      <c r="G176" s="153"/>
      <c r="H176" s="153"/>
      <c r="I176" s="153"/>
      <c r="J176" s="1"/>
      <c r="K176" s="1"/>
    </row>
    <row r="177" spans="1:11" x14ac:dyDescent="0.25">
      <c r="A177" s="1"/>
      <c r="B177" s="152"/>
      <c r="C177" s="155"/>
      <c r="D177" s="156">
        <v>2045</v>
      </c>
      <c r="E177" s="157"/>
      <c r="F177" s="157"/>
      <c r="G177" s="153"/>
      <c r="H177" s="153"/>
      <c r="I177" s="153"/>
      <c r="J177" s="1"/>
      <c r="K177" s="1"/>
    </row>
    <row r="178" spans="1:11" x14ac:dyDescent="0.25">
      <c r="A178" s="1"/>
      <c r="B178" s="152"/>
      <c r="C178" s="155"/>
      <c r="D178" s="156">
        <v>2046</v>
      </c>
      <c r="E178" s="157"/>
      <c r="F178" s="157"/>
      <c r="G178" s="153"/>
      <c r="H178" s="153"/>
      <c r="I178" s="153"/>
      <c r="J178" s="1"/>
      <c r="K178" s="1"/>
    </row>
    <row r="179" spans="1:11" x14ac:dyDescent="0.25">
      <c r="A179" s="1"/>
      <c r="B179" s="152"/>
      <c r="C179" s="155"/>
      <c r="D179" s="156">
        <v>2047</v>
      </c>
      <c r="E179" s="157"/>
      <c r="F179" s="157"/>
      <c r="G179" s="153"/>
      <c r="H179" s="153"/>
      <c r="I179" s="153"/>
      <c r="J179" s="1"/>
      <c r="K179" s="1"/>
    </row>
    <row r="180" spans="1:11" x14ac:dyDescent="0.25">
      <c r="A180" s="1"/>
      <c r="B180" s="152"/>
      <c r="C180" s="155"/>
      <c r="D180" s="156">
        <v>2048</v>
      </c>
      <c r="E180" s="157"/>
      <c r="F180" s="157"/>
      <c r="G180" s="153"/>
      <c r="H180" s="153"/>
      <c r="I180" s="153"/>
      <c r="J180" s="1"/>
      <c r="K180" s="1"/>
    </row>
    <row r="181" spans="1:11" x14ac:dyDescent="0.25">
      <c r="A181" s="1"/>
      <c r="B181" s="152"/>
      <c r="C181" s="155"/>
      <c r="D181" s="156">
        <v>2049</v>
      </c>
      <c r="E181" s="157"/>
      <c r="F181" s="157"/>
      <c r="G181" s="153"/>
      <c r="H181" s="153"/>
      <c r="I181" s="153"/>
      <c r="J181" s="1"/>
      <c r="K181" s="1"/>
    </row>
    <row r="182" spans="1:11" x14ac:dyDescent="0.25">
      <c r="A182" s="1"/>
      <c r="B182" s="152"/>
      <c r="C182" s="155"/>
      <c r="D182" s="156">
        <v>2050</v>
      </c>
      <c r="E182" s="157"/>
      <c r="F182" s="157"/>
      <c r="G182" s="153"/>
      <c r="H182" s="153"/>
      <c r="I182" s="153"/>
      <c r="J182" s="1"/>
      <c r="K182" s="1"/>
    </row>
    <row r="183" spans="1:11" x14ac:dyDescent="0.25">
      <c r="A183" s="1"/>
      <c r="B183" s="152"/>
      <c r="C183" s="155"/>
      <c r="D183" s="156">
        <v>2051</v>
      </c>
      <c r="E183" s="157"/>
      <c r="F183" s="157"/>
      <c r="G183" s="153"/>
      <c r="H183" s="153"/>
      <c r="I183" s="153"/>
      <c r="J183" s="1"/>
      <c r="K183" s="1"/>
    </row>
    <row r="184" spans="1:11" x14ac:dyDescent="0.25">
      <c r="A184" s="1"/>
      <c r="B184" s="152"/>
      <c r="C184" s="155"/>
      <c r="D184" s="156">
        <v>2052</v>
      </c>
      <c r="E184" s="157"/>
      <c r="F184" s="157"/>
      <c r="G184" s="153"/>
      <c r="H184" s="153"/>
      <c r="I184" s="153"/>
      <c r="J184" s="1"/>
      <c r="K184" s="1"/>
    </row>
    <row r="185" spans="1:11" x14ac:dyDescent="0.25">
      <c r="A185" s="1"/>
      <c r="B185" s="152"/>
      <c r="C185" s="155"/>
      <c r="D185" s="156">
        <v>2053</v>
      </c>
      <c r="E185" s="157"/>
      <c r="F185" s="157"/>
      <c r="G185" s="153"/>
      <c r="H185" s="153"/>
      <c r="I185" s="153"/>
      <c r="J185" s="1"/>
      <c r="K185" s="1"/>
    </row>
    <row r="186" spans="1:11" x14ac:dyDescent="0.25">
      <c r="A186" s="1"/>
      <c r="B186" s="152"/>
      <c r="C186" s="155"/>
      <c r="D186" s="156">
        <v>2054</v>
      </c>
      <c r="E186" s="157"/>
      <c r="F186" s="157"/>
      <c r="G186" s="153"/>
      <c r="H186" s="153"/>
      <c r="I186" s="153"/>
      <c r="J186" s="1"/>
      <c r="K186" s="1"/>
    </row>
    <row r="187" spans="1:11" x14ac:dyDescent="0.25">
      <c r="A187" s="1"/>
      <c r="B187" s="152"/>
      <c r="C187" s="155"/>
      <c r="D187" s="156">
        <v>2055</v>
      </c>
      <c r="E187" s="157"/>
      <c r="F187" s="157"/>
      <c r="G187" s="153"/>
      <c r="H187" s="153"/>
      <c r="I187" s="153"/>
      <c r="J187" s="1"/>
      <c r="K187" s="1"/>
    </row>
    <row r="188" spans="1:11" x14ac:dyDescent="0.25">
      <c r="A188" s="1"/>
      <c r="B188" s="152"/>
      <c r="C188" s="155"/>
      <c r="D188" s="156">
        <v>2056</v>
      </c>
      <c r="E188" s="157"/>
      <c r="F188" s="157"/>
      <c r="G188" s="153"/>
      <c r="H188" s="153"/>
      <c r="I188" s="153"/>
      <c r="J188" s="1"/>
      <c r="K188" s="1"/>
    </row>
    <row r="189" spans="1:11" x14ac:dyDescent="0.25">
      <c r="A189" s="1"/>
      <c r="B189" s="152"/>
      <c r="C189" s="155"/>
      <c r="D189" s="156">
        <v>2057</v>
      </c>
      <c r="E189" s="157"/>
      <c r="F189" s="157"/>
      <c r="G189" s="153"/>
      <c r="H189" s="153"/>
      <c r="I189" s="153"/>
      <c r="J189" s="1"/>
      <c r="K189" s="1"/>
    </row>
    <row r="190" spans="1:11" x14ac:dyDescent="0.25">
      <c r="A190" s="1"/>
      <c r="B190" s="152"/>
      <c r="C190" s="155"/>
      <c r="D190" s="156">
        <v>2058</v>
      </c>
      <c r="E190" s="157"/>
      <c r="F190" s="157"/>
      <c r="G190" s="153"/>
      <c r="H190" s="153"/>
      <c r="I190" s="153"/>
      <c r="J190" s="1"/>
      <c r="K190" s="1"/>
    </row>
    <row r="191" spans="1:11" x14ac:dyDescent="0.25">
      <c r="A191" s="1"/>
      <c r="B191" s="152"/>
      <c r="C191" s="155"/>
      <c r="D191" s="156">
        <v>2059</v>
      </c>
      <c r="E191" s="157"/>
      <c r="F191" s="157"/>
      <c r="G191" s="153"/>
      <c r="H191" s="153"/>
      <c r="I191" s="153"/>
      <c r="J191" s="1"/>
      <c r="K191" s="1"/>
    </row>
    <row r="192" spans="1:11" x14ac:dyDescent="0.25">
      <c r="A192" s="1"/>
      <c r="B192" s="152"/>
      <c r="C192" s="155"/>
      <c r="D192" s="156">
        <v>2060</v>
      </c>
      <c r="E192" s="157"/>
      <c r="F192" s="157"/>
      <c r="G192" s="153"/>
      <c r="H192" s="153"/>
      <c r="I192" s="153"/>
      <c r="J192" s="1"/>
      <c r="K192" s="1"/>
    </row>
    <row r="193" spans="1:11" x14ac:dyDescent="0.25">
      <c r="A193" s="1"/>
      <c r="B193" s="152"/>
      <c r="C193" s="155"/>
      <c r="D193" s="156">
        <v>2061</v>
      </c>
      <c r="E193" s="157"/>
      <c r="F193" s="157"/>
      <c r="G193" s="153"/>
      <c r="H193" s="153"/>
      <c r="I193" s="153"/>
      <c r="J193" s="1"/>
      <c r="K193" s="1"/>
    </row>
    <row r="194" spans="1:11" x14ac:dyDescent="0.25">
      <c r="A194" s="1"/>
      <c r="B194" s="152"/>
      <c r="C194" s="155"/>
      <c r="D194" s="156">
        <v>2062</v>
      </c>
      <c r="E194" s="157"/>
      <c r="F194" s="157"/>
      <c r="G194" s="153"/>
      <c r="H194" s="153"/>
      <c r="I194" s="153"/>
      <c r="J194" s="1"/>
      <c r="K194" s="1"/>
    </row>
    <row r="195" spans="1:11" x14ac:dyDescent="0.25">
      <c r="A195" s="1"/>
      <c r="B195" s="152"/>
      <c r="C195" s="155"/>
      <c r="D195" s="156">
        <v>2063</v>
      </c>
      <c r="E195" s="157"/>
      <c r="F195" s="157"/>
      <c r="G195" s="153"/>
      <c r="H195" s="153"/>
      <c r="I195" s="153"/>
      <c r="J195" s="1"/>
      <c r="K195" s="1"/>
    </row>
    <row r="196" spans="1:11" x14ac:dyDescent="0.25">
      <c r="A196" s="1"/>
      <c r="B196" s="152"/>
      <c r="C196" s="155"/>
      <c r="D196" s="156">
        <v>2064</v>
      </c>
      <c r="E196" s="157"/>
      <c r="F196" s="157"/>
      <c r="G196" s="153"/>
      <c r="H196" s="153"/>
      <c r="I196" s="153"/>
      <c r="J196" s="1"/>
      <c r="K196" s="1"/>
    </row>
    <row r="197" spans="1:11" x14ac:dyDescent="0.25">
      <c r="A197" s="1"/>
      <c r="B197" s="152"/>
      <c r="C197" s="155"/>
      <c r="D197" s="156">
        <v>2065</v>
      </c>
      <c r="E197" s="157"/>
      <c r="F197" s="157"/>
      <c r="G197" s="153"/>
      <c r="H197" s="153"/>
      <c r="I197" s="153"/>
      <c r="J197" s="1"/>
      <c r="K197" s="1"/>
    </row>
    <row r="198" spans="1:11" x14ac:dyDescent="0.25">
      <c r="A198" s="1"/>
      <c r="B198" s="152"/>
      <c r="C198" s="155"/>
      <c r="D198" s="156">
        <v>2066</v>
      </c>
      <c r="E198" s="157"/>
      <c r="F198" s="157"/>
      <c r="G198" s="153"/>
      <c r="H198" s="153"/>
      <c r="I198" s="153"/>
      <c r="J198" s="1"/>
      <c r="K198" s="1"/>
    </row>
    <row r="199" spans="1:11" x14ac:dyDescent="0.25">
      <c r="A199" s="1"/>
      <c r="B199" s="152"/>
      <c r="C199" s="155"/>
      <c r="D199" s="156">
        <v>2067</v>
      </c>
      <c r="E199" s="157"/>
      <c r="F199" s="157"/>
      <c r="G199" s="153"/>
      <c r="H199" s="153"/>
      <c r="I199" s="153"/>
      <c r="J199" s="1"/>
      <c r="K199" s="1"/>
    </row>
    <row r="200" spans="1:11" x14ac:dyDescent="0.25">
      <c r="A200" s="1"/>
      <c r="B200" s="152"/>
      <c r="C200" s="155"/>
      <c r="D200" s="156">
        <v>2068</v>
      </c>
      <c r="E200" s="157"/>
      <c r="F200" s="157"/>
      <c r="G200" s="153"/>
      <c r="H200" s="153"/>
      <c r="I200" s="153"/>
      <c r="J200" s="1"/>
      <c r="K200" s="1"/>
    </row>
    <row r="201" spans="1:11" x14ac:dyDescent="0.25">
      <c r="A201" s="1"/>
      <c r="B201" s="152"/>
      <c r="C201" s="155"/>
      <c r="D201" s="156">
        <v>2069</v>
      </c>
      <c r="E201" s="157"/>
      <c r="F201" s="157"/>
      <c r="G201" s="153"/>
      <c r="H201" s="153"/>
      <c r="I201" s="153"/>
      <c r="J201" s="1"/>
      <c r="K201" s="1"/>
    </row>
    <row r="202" spans="1:11" x14ac:dyDescent="0.25">
      <c r="A202" s="1"/>
      <c r="B202" s="152"/>
      <c r="C202" s="155"/>
      <c r="D202" s="156">
        <v>2070</v>
      </c>
      <c r="E202" s="157"/>
      <c r="F202" s="157"/>
      <c r="G202" s="153"/>
      <c r="H202" s="153"/>
      <c r="I202" s="153"/>
      <c r="J202" s="1"/>
      <c r="K202" s="1"/>
    </row>
    <row r="203" spans="1:11" x14ac:dyDescent="0.25">
      <c r="A203" s="1"/>
      <c r="B203" s="152"/>
      <c r="C203" s="155"/>
      <c r="D203" s="156">
        <v>2071</v>
      </c>
      <c r="E203" s="157"/>
      <c r="F203" s="157"/>
      <c r="G203" s="153"/>
      <c r="H203" s="153"/>
      <c r="I203" s="153"/>
      <c r="J203" s="1"/>
      <c r="K203" s="1"/>
    </row>
    <row r="204" spans="1:11" x14ac:dyDescent="0.25">
      <c r="A204" s="1"/>
      <c r="B204" s="152"/>
      <c r="C204" s="155"/>
      <c r="D204" s="156">
        <v>2072</v>
      </c>
      <c r="E204" s="157"/>
      <c r="F204" s="157"/>
      <c r="G204" s="153"/>
      <c r="H204" s="153"/>
      <c r="I204" s="153"/>
      <c r="J204" s="1"/>
      <c r="K204" s="1"/>
    </row>
    <row r="205" spans="1:11" x14ac:dyDescent="0.25">
      <c r="A205" s="1"/>
      <c r="B205" s="152"/>
      <c r="C205" s="155"/>
      <c r="D205" s="156">
        <v>2073</v>
      </c>
      <c r="E205" s="157"/>
      <c r="F205" s="157"/>
      <c r="G205" s="153"/>
      <c r="H205" s="153"/>
      <c r="I205" s="153"/>
      <c r="J205" s="1"/>
      <c r="K205" s="1"/>
    </row>
    <row r="206" spans="1:11" x14ac:dyDescent="0.25">
      <c r="A206" s="1"/>
      <c r="B206" s="152"/>
      <c r="C206" s="155"/>
      <c r="D206" s="156">
        <v>2074</v>
      </c>
      <c r="E206" s="157"/>
      <c r="F206" s="157"/>
      <c r="G206" s="153"/>
      <c r="H206" s="153"/>
      <c r="I206" s="153"/>
      <c r="J206" s="1"/>
      <c r="K206" s="1"/>
    </row>
    <row r="207" spans="1:11" x14ac:dyDescent="0.25">
      <c r="A207" s="1"/>
      <c r="B207" s="152"/>
      <c r="C207" s="155"/>
      <c r="D207" s="156">
        <v>2075</v>
      </c>
      <c r="E207" s="157"/>
      <c r="F207" s="157"/>
      <c r="G207" s="153"/>
      <c r="H207" s="153"/>
      <c r="I207" s="153"/>
      <c r="J207" s="1"/>
      <c r="K207" s="1"/>
    </row>
    <row r="208" spans="1:11" x14ac:dyDescent="0.25">
      <c r="A208" s="1"/>
      <c r="B208" s="152"/>
      <c r="C208" s="155"/>
      <c r="D208" s="156">
        <v>2076</v>
      </c>
      <c r="E208" s="157"/>
      <c r="F208" s="157"/>
      <c r="G208" s="153"/>
      <c r="H208" s="153"/>
      <c r="I208" s="153"/>
      <c r="J208" s="1"/>
      <c r="K208" s="1"/>
    </row>
    <row r="209" spans="1:11" x14ac:dyDescent="0.25">
      <c r="A209" s="1"/>
      <c r="B209" s="152"/>
      <c r="C209" s="155"/>
      <c r="D209" s="156">
        <v>2077</v>
      </c>
      <c r="E209" s="157"/>
      <c r="F209" s="157"/>
      <c r="G209" s="153"/>
      <c r="H209" s="153"/>
      <c r="I209" s="153"/>
      <c r="J209" s="1"/>
      <c r="K209" s="1"/>
    </row>
    <row r="210" spans="1:11" x14ac:dyDescent="0.25">
      <c r="A210" s="1"/>
      <c r="B210" s="152"/>
      <c r="C210" s="155"/>
      <c r="D210" s="156">
        <v>2078</v>
      </c>
      <c r="E210" s="157"/>
      <c r="F210" s="157"/>
      <c r="G210" s="153"/>
      <c r="H210" s="153"/>
      <c r="I210" s="153"/>
      <c r="J210" s="1"/>
      <c r="K210" s="1"/>
    </row>
    <row r="211" spans="1:11" x14ac:dyDescent="0.25">
      <c r="A211" s="1"/>
      <c r="B211" s="152"/>
      <c r="C211" s="155"/>
      <c r="D211" s="156">
        <v>2079</v>
      </c>
      <c r="E211" s="157"/>
      <c r="F211" s="157"/>
      <c r="G211" s="153"/>
      <c r="H211" s="153"/>
      <c r="I211" s="153"/>
      <c r="J211" s="1"/>
      <c r="K211" s="1"/>
    </row>
    <row r="212" spans="1:11" x14ac:dyDescent="0.25">
      <c r="A212" s="1"/>
      <c r="B212" s="152"/>
      <c r="C212" s="155"/>
      <c r="D212" s="156">
        <v>2080</v>
      </c>
      <c r="E212" s="157"/>
      <c r="F212" s="157"/>
      <c r="G212" s="153"/>
      <c r="H212" s="153"/>
      <c r="I212" s="153"/>
      <c r="J212" s="1"/>
      <c r="K212" s="1"/>
    </row>
    <row r="213" spans="1:11" x14ac:dyDescent="0.25">
      <c r="A213" s="1"/>
      <c r="B213" s="152"/>
      <c r="C213" s="155"/>
      <c r="D213" s="156">
        <v>2081</v>
      </c>
      <c r="E213" s="157"/>
      <c r="F213" s="157"/>
      <c r="G213" s="153"/>
      <c r="H213" s="153"/>
      <c r="I213" s="153"/>
      <c r="J213" s="1"/>
      <c r="K213" s="1"/>
    </row>
    <row r="214" spans="1:11" x14ac:dyDescent="0.25">
      <c r="A214" s="1"/>
      <c r="B214" s="152"/>
      <c r="C214" s="155"/>
      <c r="D214" s="156">
        <v>2082</v>
      </c>
      <c r="E214" s="157"/>
      <c r="F214" s="157"/>
      <c r="G214" s="153"/>
      <c r="H214" s="153"/>
      <c r="I214" s="153"/>
      <c r="J214" s="1"/>
      <c r="K214" s="1"/>
    </row>
    <row r="215" spans="1:11" x14ac:dyDescent="0.25">
      <c r="A215" s="1"/>
      <c r="B215" s="152"/>
      <c r="C215" s="155"/>
      <c r="D215" s="156">
        <v>2083</v>
      </c>
      <c r="E215" s="157"/>
      <c r="F215" s="157"/>
      <c r="G215" s="153"/>
      <c r="H215" s="153"/>
      <c r="I215" s="153"/>
      <c r="J215" s="1"/>
      <c r="K215" s="1"/>
    </row>
    <row r="216" spans="1:11" x14ac:dyDescent="0.25">
      <c r="A216" s="1"/>
      <c r="B216" s="152"/>
      <c r="C216" s="155"/>
      <c r="D216" s="156">
        <v>2084</v>
      </c>
      <c r="E216" s="157"/>
      <c r="F216" s="157"/>
      <c r="G216" s="153"/>
      <c r="H216" s="153"/>
      <c r="I216" s="153"/>
      <c r="J216" s="1"/>
      <c r="K216" s="1"/>
    </row>
    <row r="217" spans="1:11" x14ac:dyDescent="0.25">
      <c r="A217" s="1"/>
      <c r="B217" s="152"/>
      <c r="C217" s="155"/>
      <c r="D217" s="156">
        <v>2085</v>
      </c>
      <c r="E217" s="157"/>
      <c r="F217" s="157"/>
      <c r="G217" s="153"/>
      <c r="H217" s="153"/>
      <c r="I217" s="153"/>
      <c r="J217" s="1"/>
      <c r="K217" s="1"/>
    </row>
    <row r="218" spans="1:11" x14ac:dyDescent="0.25">
      <c r="A218" s="1"/>
      <c r="B218" s="152"/>
      <c r="C218" s="155"/>
      <c r="D218" s="156">
        <v>2086</v>
      </c>
      <c r="E218" s="157"/>
      <c r="F218" s="157"/>
      <c r="G218" s="153"/>
      <c r="H218" s="153"/>
      <c r="I218" s="153"/>
      <c r="J218" s="1"/>
      <c r="K218" s="1"/>
    </row>
    <row r="219" spans="1:11" x14ac:dyDescent="0.25">
      <c r="A219" s="1"/>
      <c r="B219" s="152"/>
      <c r="C219" s="155"/>
      <c r="D219" s="156">
        <v>2087</v>
      </c>
      <c r="E219" s="157"/>
      <c r="F219" s="157"/>
      <c r="G219" s="153"/>
      <c r="H219" s="153"/>
      <c r="I219" s="153"/>
      <c r="J219" s="1"/>
      <c r="K219" s="1"/>
    </row>
    <row r="220" spans="1:11" x14ac:dyDescent="0.25">
      <c r="A220" s="1"/>
      <c r="B220" s="152"/>
      <c r="C220" s="155"/>
      <c r="D220" s="156">
        <v>2088</v>
      </c>
      <c r="E220" s="157"/>
      <c r="F220" s="157"/>
      <c r="G220" s="153"/>
      <c r="H220" s="153"/>
      <c r="I220" s="153"/>
      <c r="J220" s="1"/>
      <c r="K220" s="1"/>
    </row>
    <row r="221" spans="1:11" x14ac:dyDescent="0.25">
      <c r="A221" s="1"/>
      <c r="B221" s="152"/>
      <c r="C221" s="155"/>
      <c r="D221" s="156">
        <v>2089</v>
      </c>
      <c r="E221" s="157"/>
      <c r="F221" s="157"/>
      <c r="G221" s="153"/>
      <c r="H221" s="153"/>
      <c r="I221" s="153"/>
      <c r="J221" s="1"/>
      <c r="K221" s="1"/>
    </row>
    <row r="222" spans="1:11" x14ac:dyDescent="0.25">
      <c r="A222" s="1"/>
      <c r="B222" s="152"/>
      <c r="C222" s="155"/>
      <c r="D222" s="156">
        <v>2090</v>
      </c>
      <c r="E222" s="157"/>
      <c r="F222" s="157"/>
      <c r="G222" s="153"/>
      <c r="H222" s="153"/>
      <c r="I222" s="153"/>
      <c r="J222" s="1"/>
      <c r="K222" s="1"/>
    </row>
    <row r="223" spans="1:11" x14ac:dyDescent="0.25">
      <c r="A223" s="1"/>
      <c r="B223" s="152"/>
      <c r="C223" s="155"/>
      <c r="D223" s="156">
        <v>2091</v>
      </c>
      <c r="E223" s="157"/>
      <c r="F223" s="157"/>
      <c r="G223" s="153"/>
      <c r="H223" s="153"/>
      <c r="I223" s="153"/>
      <c r="J223" s="1"/>
      <c r="K223" s="1"/>
    </row>
    <row r="224" spans="1:11" x14ac:dyDescent="0.25">
      <c r="A224" s="1"/>
      <c r="B224" s="152"/>
      <c r="C224" s="155"/>
      <c r="D224" s="156">
        <v>2092</v>
      </c>
      <c r="E224" s="157"/>
      <c r="F224" s="157"/>
      <c r="G224" s="153"/>
      <c r="H224" s="153"/>
      <c r="I224" s="153"/>
      <c r="J224" s="1"/>
      <c r="K224" s="1"/>
    </row>
    <row r="225" spans="1:11" x14ac:dyDescent="0.25">
      <c r="A225" s="1"/>
      <c r="B225" s="152"/>
      <c r="C225" s="155"/>
      <c r="D225" s="156">
        <v>2093</v>
      </c>
      <c r="E225" s="157"/>
      <c r="F225" s="157"/>
      <c r="G225" s="153"/>
      <c r="H225" s="153"/>
      <c r="I225" s="153"/>
      <c r="J225" s="1"/>
      <c r="K225" s="1"/>
    </row>
    <row r="226" spans="1:11" x14ac:dyDescent="0.25">
      <c r="A226" s="1"/>
      <c r="B226" s="152"/>
      <c r="C226" s="155"/>
      <c r="D226" s="156">
        <v>2094</v>
      </c>
      <c r="E226" s="157"/>
      <c r="F226" s="157"/>
      <c r="G226" s="153"/>
      <c r="H226" s="153"/>
      <c r="I226" s="153"/>
      <c r="J226" s="1"/>
      <c r="K226" s="1"/>
    </row>
    <row r="227" spans="1:11" x14ac:dyDescent="0.25">
      <c r="A227" s="1"/>
      <c r="B227" s="152"/>
      <c r="C227" s="155"/>
      <c r="D227" s="156">
        <v>2095</v>
      </c>
      <c r="E227" s="157"/>
      <c r="F227" s="157"/>
      <c r="G227" s="153"/>
      <c r="H227" s="153"/>
      <c r="I227" s="153"/>
      <c r="J227" s="1"/>
      <c r="K227" s="1"/>
    </row>
    <row r="228" spans="1:11" x14ac:dyDescent="0.25">
      <c r="A228" s="1"/>
      <c r="B228" s="152"/>
      <c r="C228" s="155"/>
      <c r="D228" s="156">
        <v>2096</v>
      </c>
      <c r="E228" s="157"/>
      <c r="F228" s="157"/>
      <c r="G228" s="153"/>
      <c r="H228" s="153"/>
      <c r="I228" s="153"/>
      <c r="J228" s="1"/>
      <c r="K228" s="1"/>
    </row>
    <row r="229" spans="1:11" x14ac:dyDescent="0.25">
      <c r="A229" s="1"/>
      <c r="B229" s="152"/>
      <c r="C229" s="155"/>
      <c r="D229" s="156">
        <v>2097</v>
      </c>
      <c r="E229" s="157"/>
      <c r="F229" s="157"/>
      <c r="G229" s="153"/>
      <c r="H229" s="153"/>
      <c r="I229" s="153"/>
      <c r="J229" s="1"/>
      <c r="K229" s="1"/>
    </row>
    <row r="230" spans="1:11" x14ac:dyDescent="0.25">
      <c r="A230" s="1"/>
      <c r="B230" s="152"/>
      <c r="C230" s="155"/>
      <c r="D230" s="156">
        <v>2098</v>
      </c>
      <c r="E230" s="157"/>
      <c r="F230" s="157"/>
      <c r="G230" s="153"/>
      <c r="H230" s="153"/>
      <c r="I230" s="153"/>
      <c r="J230" s="1"/>
      <c r="K230" s="1"/>
    </row>
    <row r="231" spans="1:11" x14ac:dyDescent="0.25">
      <c r="A231" s="1"/>
      <c r="B231" s="152"/>
      <c r="C231" s="155"/>
      <c r="D231" s="156">
        <v>2099</v>
      </c>
      <c r="E231" s="157"/>
      <c r="F231" s="157"/>
      <c r="G231" s="153"/>
      <c r="H231" s="153"/>
      <c r="I231" s="153"/>
      <c r="J231" s="1"/>
      <c r="K231" s="1"/>
    </row>
    <row r="232" spans="1:11" x14ac:dyDescent="0.25">
      <c r="A232" s="1"/>
      <c r="B232" s="152"/>
      <c r="C232" s="155"/>
      <c r="D232" s="156">
        <v>2100</v>
      </c>
      <c r="E232" s="157"/>
      <c r="F232" s="157"/>
      <c r="G232" s="153"/>
      <c r="H232" s="153"/>
      <c r="I232" s="153"/>
      <c r="J232" s="1"/>
      <c r="K232" s="1"/>
    </row>
    <row r="233" spans="1:11" x14ac:dyDescent="0.25">
      <c r="A233" s="1"/>
      <c r="B233" s="152"/>
      <c r="C233" s="155"/>
      <c r="D233" s="156">
        <v>2101</v>
      </c>
      <c r="E233" s="157"/>
      <c r="F233" s="157"/>
      <c r="G233" s="153"/>
      <c r="H233" s="153"/>
      <c r="I233" s="153"/>
      <c r="J233" s="1"/>
      <c r="K233" s="1"/>
    </row>
    <row r="234" spans="1:11" x14ac:dyDescent="0.25">
      <c r="A234" s="1"/>
      <c r="B234" s="152"/>
      <c r="C234" s="155"/>
      <c r="D234" s="156">
        <v>2102</v>
      </c>
      <c r="E234" s="157"/>
      <c r="F234" s="157"/>
      <c r="G234" s="153"/>
      <c r="H234" s="153"/>
      <c r="I234" s="153"/>
      <c r="J234" s="1"/>
      <c r="K234" s="1"/>
    </row>
    <row r="235" spans="1:11" x14ac:dyDescent="0.25">
      <c r="A235" s="1"/>
      <c r="B235" s="152"/>
      <c r="C235" s="155"/>
      <c r="D235" s="156">
        <v>2103</v>
      </c>
      <c r="E235" s="157"/>
      <c r="F235" s="157"/>
      <c r="G235" s="153"/>
      <c r="H235" s="153"/>
      <c r="I235" s="153"/>
      <c r="J235" s="1"/>
      <c r="K235" s="1"/>
    </row>
    <row r="236" spans="1:11" x14ac:dyDescent="0.25">
      <c r="A236" s="1"/>
      <c r="B236" s="152"/>
      <c r="C236" s="155"/>
      <c r="D236" s="156">
        <v>2104</v>
      </c>
      <c r="E236" s="157"/>
      <c r="F236" s="157"/>
      <c r="G236" s="153"/>
      <c r="H236" s="153"/>
      <c r="I236" s="153"/>
      <c r="J236" s="1"/>
      <c r="K236" s="1"/>
    </row>
    <row r="237" spans="1:11" x14ac:dyDescent="0.25">
      <c r="A237" s="1"/>
      <c r="B237" s="152"/>
      <c r="C237" s="155"/>
      <c r="D237" s="156">
        <v>2105</v>
      </c>
      <c r="E237" s="157"/>
      <c r="F237" s="157"/>
      <c r="G237" s="153"/>
      <c r="H237" s="153"/>
      <c r="I237" s="153"/>
      <c r="J237" s="1"/>
      <c r="K237" s="1"/>
    </row>
    <row r="238" spans="1:11" x14ac:dyDescent="0.25">
      <c r="A238" s="1"/>
      <c r="B238" s="152"/>
      <c r="C238" s="155"/>
      <c r="D238" s="156">
        <v>2106</v>
      </c>
      <c r="E238" s="157"/>
      <c r="F238" s="157"/>
      <c r="G238" s="153"/>
      <c r="H238" s="153"/>
      <c r="I238" s="153"/>
      <c r="J238" s="1"/>
      <c r="K238" s="1"/>
    </row>
    <row r="239" spans="1:11" x14ac:dyDescent="0.25">
      <c r="A239" s="1"/>
      <c r="B239" s="152"/>
      <c r="C239" s="155"/>
      <c r="D239" s="156">
        <v>2107</v>
      </c>
      <c r="E239" s="157"/>
      <c r="F239" s="157"/>
      <c r="G239" s="153"/>
      <c r="H239" s="153"/>
      <c r="I239" s="153"/>
      <c r="J239" s="1"/>
      <c r="K239" s="1"/>
    </row>
    <row r="240" spans="1:11" x14ac:dyDescent="0.25">
      <c r="A240" s="1"/>
      <c r="B240" s="152"/>
      <c r="C240" s="155"/>
      <c r="D240" s="156">
        <v>2108</v>
      </c>
      <c r="E240" s="157"/>
      <c r="F240" s="157"/>
      <c r="G240" s="153"/>
      <c r="H240" s="153"/>
      <c r="I240" s="153"/>
      <c r="J240" s="1"/>
      <c r="K240" s="1"/>
    </row>
    <row r="241" spans="1:11" x14ac:dyDescent="0.25">
      <c r="A241" s="1"/>
      <c r="B241" s="152"/>
      <c r="C241" s="155"/>
      <c r="D241" s="156">
        <v>2109</v>
      </c>
      <c r="E241" s="157"/>
      <c r="F241" s="157"/>
      <c r="G241" s="153"/>
      <c r="H241" s="153"/>
      <c r="I241" s="153"/>
      <c r="J241" s="1"/>
      <c r="K241" s="1"/>
    </row>
    <row r="242" spans="1:11" x14ac:dyDescent="0.25">
      <c r="A242" s="1"/>
      <c r="B242" s="152"/>
      <c r="C242" s="155"/>
      <c r="D242" s="156">
        <v>2110</v>
      </c>
      <c r="E242" s="157"/>
      <c r="F242" s="157"/>
      <c r="G242" s="153"/>
      <c r="H242" s="153"/>
      <c r="I242" s="153"/>
      <c r="J242" s="1"/>
      <c r="K242" s="1"/>
    </row>
    <row r="243" spans="1:11" x14ac:dyDescent="0.25">
      <c r="A243" s="1"/>
      <c r="B243" s="152"/>
      <c r="C243" s="155"/>
      <c r="D243" s="156">
        <v>2111</v>
      </c>
      <c r="E243" s="157"/>
      <c r="F243" s="157"/>
      <c r="G243" s="153"/>
      <c r="H243" s="153"/>
      <c r="I243" s="153"/>
      <c r="J243" s="1"/>
      <c r="K243" s="1"/>
    </row>
    <row r="244" spans="1:11" x14ac:dyDescent="0.25">
      <c r="A244" s="1"/>
      <c r="B244" s="152"/>
      <c r="C244" s="155"/>
      <c r="D244" s="156">
        <v>2112</v>
      </c>
      <c r="E244" s="157"/>
      <c r="F244" s="157"/>
      <c r="G244" s="153"/>
      <c r="H244" s="153"/>
      <c r="I244" s="153"/>
      <c r="J244" s="1"/>
      <c r="K244" s="1"/>
    </row>
    <row r="245" spans="1:11" x14ac:dyDescent="0.25">
      <c r="A245" s="1"/>
      <c r="B245" s="152"/>
      <c r="C245" s="155"/>
      <c r="D245" s="156">
        <v>2113</v>
      </c>
      <c r="E245" s="157"/>
      <c r="F245" s="157"/>
      <c r="G245" s="153"/>
      <c r="H245" s="153"/>
      <c r="I245" s="153"/>
      <c r="J245" s="1"/>
      <c r="K245" s="1"/>
    </row>
    <row r="246" spans="1:11" x14ac:dyDescent="0.25">
      <c r="A246" s="1"/>
      <c r="B246" s="152"/>
      <c r="C246" s="155"/>
      <c r="D246" s="156">
        <v>2114</v>
      </c>
      <c r="E246" s="157"/>
      <c r="F246" s="157"/>
      <c r="G246" s="153"/>
      <c r="H246" s="153"/>
      <c r="I246" s="153"/>
      <c r="J246" s="1"/>
      <c r="K246" s="1"/>
    </row>
    <row r="247" spans="1:11" x14ac:dyDescent="0.25">
      <c r="A247" s="1"/>
      <c r="B247" s="152"/>
      <c r="C247" s="155"/>
      <c r="D247" s="156">
        <v>2115</v>
      </c>
      <c r="E247" s="157"/>
      <c r="F247" s="157"/>
      <c r="G247" s="153"/>
      <c r="H247" s="153"/>
      <c r="I247" s="153"/>
      <c r="J247" s="1"/>
      <c r="K247" s="1"/>
    </row>
    <row r="248" spans="1:11" x14ac:dyDescent="0.25">
      <c r="A248" s="1"/>
      <c r="B248" s="152"/>
      <c r="C248" s="155"/>
      <c r="D248" s="156">
        <v>2116</v>
      </c>
      <c r="E248" s="157"/>
      <c r="F248" s="157"/>
      <c r="G248" s="153"/>
      <c r="H248" s="153"/>
      <c r="I248" s="153"/>
      <c r="J248" s="1"/>
      <c r="K248" s="1"/>
    </row>
    <row r="249" spans="1:11" x14ac:dyDescent="0.25">
      <c r="A249" s="1"/>
      <c r="B249" s="152"/>
      <c r="C249" s="155"/>
      <c r="D249" s="156">
        <v>2117</v>
      </c>
      <c r="E249" s="157"/>
      <c r="F249" s="157"/>
      <c r="G249" s="153"/>
      <c r="H249" s="153"/>
      <c r="I249" s="153"/>
      <c r="J249" s="1"/>
      <c r="K249" s="1"/>
    </row>
    <row r="250" spans="1:11" x14ac:dyDescent="0.25">
      <c r="A250" s="1"/>
      <c r="B250" s="152"/>
      <c r="C250" s="155"/>
      <c r="D250" s="156">
        <v>2118</v>
      </c>
      <c r="E250" s="157"/>
      <c r="F250" s="157"/>
      <c r="G250" s="153"/>
      <c r="H250" s="153"/>
      <c r="I250" s="153"/>
      <c r="J250" s="1"/>
      <c r="K250" s="1"/>
    </row>
    <row r="251" spans="1:11" x14ac:dyDescent="0.25">
      <c r="A251" s="1"/>
      <c r="B251" s="152"/>
      <c r="C251" s="155"/>
      <c r="D251" s="156">
        <v>2119</v>
      </c>
      <c r="E251" s="157"/>
      <c r="F251" s="157"/>
      <c r="G251" s="153"/>
      <c r="H251" s="153"/>
      <c r="I251" s="153"/>
      <c r="J251" s="1"/>
      <c r="K251" s="1"/>
    </row>
    <row r="252" spans="1:11" x14ac:dyDescent="0.25">
      <c r="A252" s="1"/>
      <c r="B252" s="152"/>
      <c r="C252" s="155"/>
      <c r="D252" s="156">
        <v>2120</v>
      </c>
      <c r="E252" s="157"/>
      <c r="F252" s="157"/>
      <c r="G252" s="153"/>
      <c r="H252" s="153"/>
      <c r="I252" s="153"/>
      <c r="J252" s="1"/>
      <c r="K252" s="1"/>
    </row>
    <row r="253" spans="1:11" x14ac:dyDescent="0.25">
      <c r="A253" s="1"/>
      <c r="B253" s="152"/>
      <c r="C253" s="155"/>
      <c r="D253" s="156">
        <v>2121</v>
      </c>
      <c r="E253" s="157"/>
      <c r="F253" s="157"/>
      <c r="G253" s="153"/>
      <c r="H253" s="153"/>
      <c r="I253" s="153"/>
      <c r="J253" s="1"/>
      <c r="K253" s="1"/>
    </row>
    <row r="254" spans="1:11" x14ac:dyDescent="0.25">
      <c r="A254" s="1"/>
      <c r="B254" s="152"/>
      <c r="C254" s="155"/>
      <c r="D254" s="156">
        <v>2122</v>
      </c>
      <c r="E254" s="157"/>
      <c r="F254" s="157"/>
      <c r="G254" s="153"/>
      <c r="H254" s="153"/>
      <c r="I254" s="153"/>
      <c r="J254" s="1"/>
      <c r="K254" s="1"/>
    </row>
    <row r="255" spans="1:11" x14ac:dyDescent="0.25">
      <c r="A255" s="1"/>
      <c r="B255" s="152"/>
      <c r="C255" s="155"/>
      <c r="D255" s="156">
        <v>2123</v>
      </c>
      <c r="E255" s="157"/>
      <c r="F255" s="157"/>
      <c r="G255" s="153"/>
      <c r="H255" s="153"/>
      <c r="I255" s="153"/>
      <c r="J255" s="1"/>
      <c r="K255" s="1"/>
    </row>
    <row r="256" spans="1:11" x14ac:dyDescent="0.25">
      <c r="A256" s="1"/>
      <c r="B256" s="152"/>
      <c r="C256" s="155"/>
      <c r="D256" s="156">
        <v>2124</v>
      </c>
      <c r="E256" s="157"/>
      <c r="F256" s="157"/>
      <c r="G256" s="153"/>
      <c r="H256" s="153"/>
      <c r="I256" s="153"/>
      <c r="J256" s="1"/>
      <c r="K256" s="1"/>
    </row>
    <row r="257" spans="1:11" x14ac:dyDescent="0.25">
      <c r="A257" s="1"/>
      <c r="B257" s="152"/>
      <c r="C257" s="155"/>
      <c r="D257" s="156">
        <v>2125</v>
      </c>
      <c r="E257" s="157"/>
      <c r="F257" s="157"/>
      <c r="G257" s="153"/>
      <c r="H257" s="153"/>
      <c r="I257" s="153"/>
      <c r="J257" s="1"/>
      <c r="K257" s="1"/>
    </row>
    <row r="258" spans="1:11" x14ac:dyDescent="0.25">
      <c r="A258" s="1"/>
      <c r="B258" s="152"/>
      <c r="C258" s="155"/>
      <c r="D258" s="156">
        <v>2126</v>
      </c>
      <c r="E258" s="157"/>
      <c r="F258" s="157"/>
      <c r="G258" s="153"/>
      <c r="H258" s="153"/>
      <c r="I258" s="153"/>
      <c r="J258" s="1"/>
      <c r="K258" s="1"/>
    </row>
    <row r="259" spans="1:11" x14ac:dyDescent="0.25">
      <c r="A259" s="1"/>
      <c r="B259" s="152"/>
      <c r="C259" s="155"/>
      <c r="D259" s="156">
        <v>2127</v>
      </c>
      <c r="E259" s="157"/>
      <c r="F259" s="157"/>
      <c r="G259" s="153"/>
      <c r="H259" s="153"/>
      <c r="I259" s="153"/>
      <c r="J259" s="1"/>
      <c r="K259" s="1"/>
    </row>
    <row r="260" spans="1:11" x14ac:dyDescent="0.25">
      <c r="A260" s="1"/>
      <c r="B260" s="152"/>
      <c r="C260" s="155"/>
      <c r="D260" s="156">
        <v>2128</v>
      </c>
      <c r="E260" s="157"/>
      <c r="F260" s="157"/>
      <c r="G260" s="153"/>
      <c r="H260" s="153"/>
      <c r="I260" s="153"/>
      <c r="J260" s="1"/>
      <c r="K260" s="1"/>
    </row>
    <row r="261" spans="1:11" ht="15" customHeight="1" x14ac:dyDescent="0.25">
      <c r="B261" s="154"/>
      <c r="C261" s="154"/>
      <c r="D261" s="154"/>
      <c r="E261" s="154"/>
      <c r="F261" s="154"/>
      <c r="G261" s="154"/>
      <c r="H261" s="154"/>
      <c r="I261" s="154"/>
    </row>
  </sheetData>
  <sheetProtection password="CC10" sheet="1" objects="1" scenarios="1"/>
  <mergeCells count="14">
    <mergeCell ref="E17:I17"/>
    <mergeCell ref="B2:J5"/>
    <mergeCell ref="B7:J7"/>
    <mergeCell ref="E9:I9"/>
    <mergeCell ref="E11:I11"/>
    <mergeCell ref="E15:I15"/>
    <mergeCell ref="E13:I13"/>
    <mergeCell ref="C28:C30"/>
    <mergeCell ref="H31:J31"/>
    <mergeCell ref="E19:I19"/>
    <mergeCell ref="E21:I21"/>
    <mergeCell ref="E23:F23"/>
    <mergeCell ref="H23:I23"/>
    <mergeCell ref="E24:F24"/>
  </mergeCells>
  <dataValidations count="3">
    <dataValidation type="list" allowBlank="1" showErrorMessage="1" sqref="G28 G25" xr:uid="{00000000-0002-0000-0000-000000000000}">
      <formula1>$C$34:$C$44</formula1>
    </dataValidation>
    <dataValidation type="list" allowBlank="1" showErrorMessage="1" sqref="E28 E25" xr:uid="{00000000-0002-0000-0000-000001000000}">
      <formula1>$B$34:$B$62</formula1>
    </dataValidation>
    <dataValidation type="list" allowBlank="1" showErrorMessage="1" sqref="I25 I28" xr:uid="{00000000-0002-0000-0000-000002000000}">
      <formula1>$D$137:$D$182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2"/>
  <dimension ref="A1:BY413"/>
  <sheetViews>
    <sheetView tabSelected="1" zoomScaleNormal="100" workbookViewId="0">
      <pane xSplit="3" ySplit="8" topLeftCell="D9" activePane="bottomRight" state="frozen"/>
      <selection pane="topRight" activeCell="D1" sqref="D1"/>
      <selection pane="bottomLeft" activeCell="A9" sqref="A9"/>
      <selection pane="bottomRight" activeCell="G14" sqref="G14"/>
    </sheetView>
  </sheetViews>
  <sheetFormatPr defaultColWidth="17.28515625" defaultRowHeight="15" customHeight="1" x14ac:dyDescent="0.25"/>
  <cols>
    <col min="1" max="1" width="2.5703125" customWidth="1"/>
    <col min="2" max="4" width="7.7109375" customWidth="1"/>
    <col min="5" max="5" width="2.85546875" customWidth="1"/>
    <col min="6" max="6" width="4.28515625" customWidth="1"/>
    <col min="7" max="7" width="4" customWidth="1"/>
    <col min="8" max="8" width="4.28515625" customWidth="1"/>
    <col min="9" max="9" width="7.7109375" customWidth="1"/>
    <col min="10" max="10" width="6.85546875" customWidth="1"/>
    <col min="11" max="11" width="8" customWidth="1"/>
    <col min="12" max="12" width="8.42578125" customWidth="1"/>
    <col min="13" max="13" width="7.140625" customWidth="1"/>
    <col min="14" max="14" width="4.7109375" customWidth="1"/>
    <col min="15" max="15" width="7.140625" customWidth="1"/>
    <col min="16" max="16" width="7.42578125" customWidth="1"/>
    <col min="17" max="17" width="7.140625" customWidth="1"/>
    <col min="18" max="18" width="6.7109375" customWidth="1"/>
    <col min="19" max="19" width="4.5703125" customWidth="1"/>
    <col min="20" max="21" width="7.42578125" customWidth="1"/>
    <col min="22" max="22" width="2" customWidth="1"/>
    <col min="23" max="23" width="11.7109375" customWidth="1"/>
    <col min="24" max="24" width="12.5703125" customWidth="1"/>
    <col min="25" max="25" width="12.140625" customWidth="1"/>
    <col min="26" max="26" width="10.5703125" customWidth="1"/>
    <col min="27" max="27" width="12.42578125" customWidth="1"/>
    <col min="28" max="28" width="9.28515625" customWidth="1"/>
    <col min="29" max="29" width="9.140625" customWidth="1"/>
    <col min="30" max="33" width="9.28515625" customWidth="1"/>
    <col min="34" max="50" width="9.140625" customWidth="1"/>
    <col min="51" max="51" width="9.28515625" customWidth="1"/>
    <col min="52" max="62" width="9.140625" customWidth="1"/>
    <col min="63" max="63" width="10.28515625" customWidth="1"/>
    <col min="64" max="72" width="9.140625" customWidth="1"/>
    <col min="73" max="73" width="9.42578125" customWidth="1"/>
    <col min="74" max="76" width="9.140625" customWidth="1"/>
  </cols>
  <sheetData>
    <row r="1" spans="1:76" ht="4.5" customHeight="1" x14ac:dyDescent="0.25">
      <c r="A1" s="3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5"/>
      <c r="V1" s="6"/>
      <c r="W1" s="6"/>
      <c r="X1" s="6"/>
      <c r="Y1" s="6"/>
      <c r="Z1" s="6"/>
      <c r="AA1" s="6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7"/>
      <c r="BA1" s="7"/>
      <c r="BB1" s="7"/>
      <c r="BC1" s="7"/>
      <c r="BD1" s="7"/>
      <c r="BE1" s="7"/>
      <c r="BF1" s="7"/>
      <c r="BG1" s="7"/>
      <c r="BH1" s="7"/>
      <c r="BI1" s="7"/>
      <c r="BJ1" s="7"/>
      <c r="BK1" s="7"/>
      <c r="BL1" s="7"/>
      <c r="BM1" s="7"/>
      <c r="BN1" s="7"/>
      <c r="BO1" s="7"/>
      <c r="BP1" s="7"/>
      <c r="BQ1" s="7"/>
      <c r="BR1" s="6"/>
      <c r="BS1" s="6"/>
      <c r="BT1" s="6"/>
      <c r="BU1" s="6"/>
      <c r="BV1" s="6"/>
      <c r="BW1" s="6"/>
      <c r="BX1" s="6"/>
    </row>
    <row r="2" spans="1:76" ht="11.25" customHeight="1" x14ac:dyDescent="0.25">
      <c r="A2" s="207" t="s">
        <v>334</v>
      </c>
      <c r="B2" s="180"/>
      <c r="C2" s="10"/>
      <c r="D2" s="11" t="s">
        <v>1</v>
      </c>
      <c r="E2" s="209" t="s">
        <v>32</v>
      </c>
      <c r="F2" s="185"/>
      <c r="G2" s="186"/>
      <c r="H2" s="16"/>
      <c r="I2" s="201" t="s">
        <v>11</v>
      </c>
      <c r="J2" s="180"/>
      <c r="K2" s="202"/>
      <c r="L2" s="185"/>
      <c r="M2" s="185"/>
      <c r="N2" s="186"/>
      <c r="O2" s="21"/>
      <c r="P2" s="25"/>
      <c r="Q2" s="25"/>
      <c r="R2" s="25"/>
      <c r="S2" s="27" t="str">
        <f>CONCATENATE("Total gross income in ",E2,":")</f>
        <v>Total gross income in February:</v>
      </c>
      <c r="T2" s="203">
        <f>SUM(T9:T161)</f>
        <v>0</v>
      </c>
      <c r="U2" s="204"/>
      <c r="V2" s="6"/>
      <c r="W2" s="28"/>
      <c r="X2" s="28"/>
      <c r="Y2" s="28"/>
      <c r="Z2" s="28"/>
      <c r="AA2" s="28"/>
      <c r="AB2" s="28"/>
      <c r="AC2" s="28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6"/>
      <c r="BS2" s="6"/>
      <c r="BT2" s="6"/>
      <c r="BU2" s="6"/>
      <c r="BV2" s="6"/>
      <c r="BW2" s="6"/>
      <c r="BX2" s="6"/>
    </row>
    <row r="3" spans="1:76" ht="11.25" customHeight="1" x14ac:dyDescent="0.25">
      <c r="A3" s="208"/>
      <c r="B3" s="180"/>
      <c r="C3" s="113"/>
      <c r="D3" s="16"/>
      <c r="E3" s="35"/>
      <c r="F3" s="36"/>
      <c r="G3" s="36"/>
      <c r="H3" s="10"/>
      <c r="I3" s="11"/>
      <c r="J3" s="10"/>
      <c r="K3" s="11"/>
      <c r="L3" s="16"/>
      <c r="M3" s="16"/>
      <c r="N3" s="16"/>
      <c r="O3" s="21"/>
      <c r="P3" s="25"/>
      <c r="Q3" s="25"/>
      <c r="R3" s="25"/>
      <c r="S3" s="27" t="str">
        <f>CONCATENATE("Total withheld taxes in ",E2,":")</f>
        <v>Total withheld taxes in February:</v>
      </c>
      <c r="T3" s="203">
        <f>SUM(U9:U161)</f>
        <v>0</v>
      </c>
      <c r="U3" s="204"/>
      <c r="V3" s="6"/>
      <c r="W3" s="40"/>
      <c r="X3" s="6"/>
      <c r="Y3" s="41"/>
      <c r="Z3" s="6"/>
      <c r="AA3" s="6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  <c r="AM3" s="7"/>
      <c r="AN3" s="7"/>
      <c r="AO3" s="7"/>
      <c r="AP3" s="7"/>
      <c r="AQ3" s="7"/>
      <c r="AR3" s="7"/>
      <c r="AS3" s="7"/>
      <c r="AT3" s="7"/>
      <c r="AU3" s="7"/>
      <c r="AV3" s="7"/>
      <c r="AW3" s="7"/>
      <c r="AX3" s="7"/>
      <c r="AY3" s="7"/>
      <c r="AZ3" s="7"/>
      <c r="BA3" s="7"/>
      <c r="BB3" s="7"/>
      <c r="BC3" s="7"/>
      <c r="BD3" s="7"/>
      <c r="BE3" s="7"/>
      <c r="BF3" s="7"/>
      <c r="BG3" s="7"/>
      <c r="BH3" s="7"/>
      <c r="BI3" s="7"/>
      <c r="BJ3" s="7"/>
      <c r="BK3" s="7"/>
      <c r="BL3" s="7"/>
      <c r="BM3" s="7"/>
      <c r="BN3" s="7"/>
      <c r="BO3" s="7"/>
      <c r="BP3" s="7"/>
      <c r="BQ3" s="7"/>
      <c r="BR3" s="6"/>
      <c r="BS3" s="6"/>
      <c r="BT3" s="6"/>
      <c r="BU3" s="6"/>
      <c r="BV3" s="6"/>
      <c r="BW3" s="6"/>
      <c r="BX3" s="6"/>
    </row>
    <row r="4" spans="1:76" ht="11.25" customHeight="1" x14ac:dyDescent="0.25">
      <c r="A4" s="208"/>
      <c r="B4" s="180"/>
      <c r="C4" s="10"/>
      <c r="D4" s="11" t="s">
        <v>23</v>
      </c>
      <c r="E4" s="114"/>
      <c r="F4" s="6">
        <v>2025</v>
      </c>
      <c r="G4" s="6"/>
      <c r="H4" s="16"/>
      <c r="I4" s="212" t="s">
        <v>24</v>
      </c>
      <c r="J4" s="180"/>
      <c r="K4" s="202"/>
      <c r="L4" s="185"/>
      <c r="M4" s="185"/>
      <c r="N4" s="186"/>
      <c r="O4" s="21"/>
      <c r="P4" s="25"/>
      <c r="Q4" s="25"/>
      <c r="R4" s="25"/>
      <c r="S4" s="27" t="str">
        <f>CONCATENATE("Total AMA in ",E2,":")</f>
        <v>Total AMA in February:</v>
      </c>
      <c r="T4" s="203">
        <f>ROUNDUP(SUM(AA9:AA161)*0.011,0)</f>
        <v>0</v>
      </c>
      <c r="U4" s="204"/>
      <c r="V4" s="6"/>
      <c r="W4" s="6"/>
      <c r="X4" s="6"/>
      <c r="Y4" s="6"/>
      <c r="Z4" s="6"/>
      <c r="AA4" s="6"/>
      <c r="AB4" s="47"/>
      <c r="AC4" s="47"/>
      <c r="AD4" s="47"/>
      <c r="AE4" s="47"/>
      <c r="AF4" s="47"/>
      <c r="AG4" s="47"/>
      <c r="AH4" s="47"/>
      <c r="AI4" s="47"/>
      <c r="AJ4" s="47"/>
      <c r="AK4" s="47"/>
      <c r="AL4" s="47"/>
      <c r="AM4" s="47"/>
      <c r="AN4" s="47"/>
      <c r="AO4" s="47"/>
      <c r="AP4" s="47"/>
      <c r="AQ4" s="47"/>
      <c r="AR4" s="47"/>
      <c r="AS4" s="47"/>
      <c r="AT4" s="47"/>
      <c r="AU4" s="47"/>
      <c r="AV4" s="47"/>
      <c r="AW4" s="47"/>
      <c r="AX4" s="47"/>
      <c r="AY4" s="47"/>
      <c r="AZ4" s="47"/>
      <c r="BA4" s="47"/>
      <c r="BB4" s="47"/>
      <c r="BC4" s="47"/>
      <c r="BD4" s="47"/>
      <c r="BE4" s="47"/>
      <c r="BF4" s="47"/>
      <c r="BG4" s="47"/>
      <c r="BH4" s="47"/>
      <c r="BI4" s="47"/>
      <c r="BJ4" s="47"/>
      <c r="BK4" s="47"/>
      <c r="BL4" s="47"/>
      <c r="BM4" s="47"/>
      <c r="BN4" s="47"/>
      <c r="BO4" s="47"/>
      <c r="BP4" s="47"/>
      <c r="BQ4" s="47"/>
      <c r="BR4" s="47"/>
      <c r="BS4" s="6"/>
      <c r="BT4" s="6"/>
      <c r="BU4" s="6"/>
      <c r="BV4" s="6"/>
      <c r="BW4" s="6"/>
      <c r="BX4" s="6"/>
    </row>
    <row r="5" spans="1:76" ht="4.5" customHeight="1" x14ac:dyDescent="0.25">
      <c r="A5" s="51"/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5"/>
      <c r="P5" s="55"/>
      <c r="Q5" s="55"/>
      <c r="R5" s="55"/>
      <c r="S5" s="16"/>
      <c r="T5" s="16"/>
      <c r="U5" s="58"/>
      <c r="V5" s="6"/>
      <c r="W5" s="6"/>
      <c r="X5" s="6"/>
      <c r="Y5" s="6"/>
      <c r="Z5" s="6"/>
      <c r="AA5" s="6"/>
      <c r="AB5" s="47"/>
      <c r="AC5" s="47"/>
      <c r="AD5" s="47"/>
      <c r="AE5" s="47"/>
      <c r="AF5" s="47"/>
      <c r="AG5" s="47"/>
      <c r="AH5" s="47"/>
      <c r="AI5" s="47"/>
      <c r="AJ5" s="47"/>
      <c r="AK5" s="47"/>
      <c r="AL5" s="47"/>
      <c r="AM5" s="47"/>
      <c r="AN5" s="47"/>
      <c r="AO5" s="47"/>
      <c r="AP5" s="47"/>
      <c r="AQ5" s="47"/>
      <c r="AR5" s="47"/>
      <c r="AS5" s="47"/>
      <c r="AT5" s="47"/>
      <c r="AU5" s="47"/>
      <c r="AV5" s="47"/>
      <c r="AW5" s="47"/>
      <c r="AX5" s="47"/>
      <c r="AY5" s="47"/>
      <c r="AZ5" s="47"/>
      <c r="BA5" s="47"/>
      <c r="BB5" s="47"/>
      <c r="BC5" s="47"/>
      <c r="BD5" s="47"/>
      <c r="BE5" s="47"/>
      <c r="BF5" s="47"/>
      <c r="BG5" s="47"/>
      <c r="BH5" s="47"/>
      <c r="BI5" s="47"/>
      <c r="BJ5" s="47"/>
      <c r="BK5" s="47"/>
      <c r="BL5" s="47"/>
      <c r="BM5" s="47"/>
      <c r="BN5" s="47"/>
      <c r="BO5" s="47"/>
      <c r="BP5" s="47"/>
      <c r="BQ5" s="47"/>
      <c r="BR5" s="47"/>
      <c r="BS5" s="6"/>
      <c r="BT5" s="6"/>
      <c r="BU5" s="6"/>
      <c r="BV5" s="6"/>
      <c r="BW5" s="6"/>
      <c r="BX5" s="6"/>
    </row>
    <row r="6" spans="1:76" ht="11.25" customHeight="1" x14ac:dyDescent="0.25">
      <c r="A6" s="59"/>
      <c r="B6" s="60" t="str">
        <f>"(6)"</f>
        <v>(6)</v>
      </c>
      <c r="C6" s="60" t="str">
        <f>"(7)"</f>
        <v>(7)</v>
      </c>
      <c r="D6" s="60" t="str">
        <f>"(8)"</f>
        <v>(8)</v>
      </c>
      <c r="E6" s="213" t="str">
        <f>"(9)"</f>
        <v>(9)</v>
      </c>
      <c r="F6" s="214"/>
      <c r="G6" s="214"/>
      <c r="H6" s="214"/>
      <c r="I6" s="60" t="str">
        <f>"(10)"</f>
        <v>(10)</v>
      </c>
      <c r="J6" s="60" t="str">
        <f>"(11)"</f>
        <v>(11)</v>
      </c>
      <c r="K6" s="60" t="str">
        <f>"(12)"</f>
        <v>(12)</v>
      </c>
      <c r="L6" s="60" t="str">
        <f>"(13)"</f>
        <v>(13)</v>
      </c>
      <c r="M6" s="60" t="str">
        <f>"(14)"</f>
        <v>(14)</v>
      </c>
      <c r="N6" s="60" t="str">
        <f>"(15)"</f>
        <v>(15)</v>
      </c>
      <c r="O6" s="60" t="str">
        <f>"(16)"</f>
        <v>(16)</v>
      </c>
      <c r="P6" s="60" t="str">
        <f>"(17)"</f>
        <v>(17)</v>
      </c>
      <c r="Q6" s="60" t="str">
        <f>"(18)"</f>
        <v>(18)</v>
      </c>
      <c r="R6" s="60" t="str">
        <f>"(19)"</f>
        <v>(19)</v>
      </c>
      <c r="S6" s="68" t="str">
        <f>"(20)"</f>
        <v>(20)</v>
      </c>
      <c r="T6" s="68"/>
      <c r="U6" s="69"/>
      <c r="V6" s="6"/>
      <c r="W6" s="6"/>
      <c r="X6" s="6"/>
      <c r="Y6" s="6"/>
      <c r="Z6" s="6"/>
      <c r="AA6" s="6"/>
      <c r="AB6" s="47"/>
      <c r="AC6" s="47"/>
      <c r="AD6" s="47"/>
      <c r="AE6" s="47"/>
      <c r="AF6" s="47"/>
      <c r="AG6" s="47"/>
      <c r="AH6" s="47"/>
      <c r="AI6" s="47"/>
      <c r="AJ6" s="47"/>
      <c r="AK6" s="47"/>
      <c r="AL6" s="47"/>
      <c r="AM6" s="47"/>
      <c r="AN6" s="47"/>
      <c r="AO6" s="47"/>
      <c r="AP6" s="47"/>
      <c r="AQ6" s="47"/>
      <c r="AR6" s="47"/>
      <c r="AS6" s="47"/>
      <c r="AT6" s="47"/>
      <c r="AU6" s="47"/>
      <c r="AV6" s="47"/>
      <c r="AW6" s="47"/>
      <c r="AX6" s="47"/>
      <c r="AY6" s="47"/>
      <c r="AZ6" s="47"/>
      <c r="BA6" s="47"/>
      <c r="BB6" s="47"/>
      <c r="BC6" s="47"/>
      <c r="BD6" s="47"/>
      <c r="BE6" s="47"/>
      <c r="BF6" s="47"/>
      <c r="BG6" s="47"/>
      <c r="BH6" s="47"/>
      <c r="BI6" s="47"/>
      <c r="BJ6" s="47"/>
      <c r="BK6" s="47"/>
      <c r="BL6" s="47"/>
      <c r="BM6" s="47"/>
      <c r="BN6" s="47"/>
      <c r="BO6" s="47"/>
      <c r="BP6" s="47"/>
      <c r="BQ6" s="47"/>
      <c r="BR6" s="47"/>
      <c r="BS6" s="6"/>
      <c r="BT6" s="6"/>
      <c r="BU6" s="6"/>
      <c r="BV6" s="6"/>
      <c r="BW6" s="6"/>
      <c r="BX6" s="6"/>
    </row>
    <row r="7" spans="1:76" ht="33.75" customHeight="1" x14ac:dyDescent="0.25">
      <c r="A7" s="210"/>
      <c r="B7" s="199" t="s">
        <v>43</v>
      </c>
      <c r="C7" s="199" t="s">
        <v>44</v>
      </c>
      <c r="D7" s="199" t="s">
        <v>45</v>
      </c>
      <c r="E7" s="199" t="s">
        <v>46</v>
      </c>
      <c r="F7" s="180"/>
      <c r="G7" s="180"/>
      <c r="H7" s="180"/>
      <c r="I7" s="199" t="s">
        <v>47</v>
      </c>
      <c r="J7" s="199" t="s">
        <v>48</v>
      </c>
      <c r="K7" s="199" t="str">
        <f>CONCATENATE("Allowance according to tax card in ",E2)</f>
        <v>Allowance according to tax card in February</v>
      </c>
      <c r="L7" s="199" t="s">
        <v>49</v>
      </c>
      <c r="M7" s="199" t="str">
        <f>CONCATENATE("Taxable days in ",E2)</f>
        <v>Taxable days in February</v>
      </c>
      <c r="N7" s="199" t="s">
        <v>50</v>
      </c>
      <c r="O7" s="199" t="str">
        <f>CONCATENATE("Days with food/acc. in ",$E$2)</f>
        <v>Days with food/acc. in February</v>
      </c>
      <c r="P7" s="199" t="str">
        <f>CONCATENATE("Value of benefits in ",$E$2,", DKK")</f>
        <v>Value of benefits in February, DKK</v>
      </c>
      <c r="Q7" s="199" t="str">
        <f>CONCATENATE("Salary in ",$E$2)</f>
        <v>Salary in February</v>
      </c>
      <c r="R7" s="199" t="s">
        <v>51</v>
      </c>
      <c r="S7" s="199" t="s">
        <v>52</v>
      </c>
      <c r="T7" s="199" t="str">
        <f>CONCATENATE("Gross  income in ",$E$2,", DKK")</f>
        <v>Gross  income in February, DKK</v>
      </c>
      <c r="U7" s="205" t="str">
        <f>CONCATENATE("Withheld tax in ",$E$2,", DKK")</f>
        <v>Withheld tax in February, DKK</v>
      </c>
      <c r="V7" s="74"/>
      <c r="W7" s="76" t="s">
        <v>53</v>
      </c>
      <c r="X7" s="77" t="str">
        <f>CONCATENATE("Allowance in ",$E$2,", DKK")</f>
        <v>Allowance in February, DKK</v>
      </c>
      <c r="Y7" s="77" t="str">
        <f>CONCATENATE("Value of food/acc. in ",$E$2,", DKK")</f>
        <v>Value of food/acc. in February, DKK</v>
      </c>
      <c r="Z7" s="77" t="str">
        <f>CONCATENATE("Salary in ",$E$2,", DKK")</f>
        <v>Salary in February, DKK</v>
      </c>
      <c r="AA7" s="78" t="str">
        <f>CONCATENATE("Gross salary in ",$E$2,", DKK")</f>
        <v>Gross salary in February, DKK</v>
      </c>
      <c r="AB7" s="6"/>
      <c r="AC7" s="47"/>
      <c r="AD7" s="47"/>
      <c r="AE7" s="47"/>
      <c r="AF7" s="47"/>
      <c r="AG7" s="47"/>
      <c r="AH7" s="47"/>
      <c r="AI7" s="47"/>
      <c r="AJ7" s="47"/>
      <c r="AK7" s="47"/>
      <c r="AL7" s="47"/>
      <c r="AM7" s="47"/>
      <c r="AN7" s="47"/>
      <c r="AO7" s="47"/>
      <c r="AP7" s="47"/>
      <c r="AQ7" s="47"/>
      <c r="AR7" s="47"/>
      <c r="AS7" s="47"/>
      <c r="AT7" s="47"/>
      <c r="AU7" s="47"/>
      <c r="AV7" s="47"/>
      <c r="AW7" s="47"/>
      <c r="AX7" s="47"/>
      <c r="AY7" s="47"/>
      <c r="AZ7" s="47"/>
      <c r="BA7" s="47"/>
      <c r="BB7" s="47"/>
      <c r="BC7" s="47"/>
      <c r="BD7" s="47"/>
      <c r="BE7" s="47"/>
      <c r="BF7" s="47"/>
      <c r="BG7" s="47"/>
      <c r="BH7" s="47"/>
      <c r="BI7" s="47"/>
      <c r="BJ7" s="47"/>
      <c r="BK7" s="47"/>
      <c r="BL7" s="47"/>
      <c r="BM7" s="47"/>
      <c r="BN7" s="47"/>
      <c r="BO7" s="47"/>
      <c r="BP7" s="47"/>
      <c r="BQ7" s="47"/>
      <c r="BR7" s="47"/>
      <c r="BS7" s="6"/>
      <c r="BT7" s="6"/>
      <c r="BU7" s="6"/>
      <c r="BV7" s="6"/>
      <c r="BW7" s="6"/>
      <c r="BX7" s="6"/>
    </row>
    <row r="8" spans="1:76" ht="15.75" customHeight="1" x14ac:dyDescent="0.25">
      <c r="A8" s="211"/>
      <c r="B8" s="200"/>
      <c r="C8" s="200"/>
      <c r="D8" s="200"/>
      <c r="E8" s="80" t="s">
        <v>28</v>
      </c>
      <c r="F8" s="80" t="s">
        <v>30</v>
      </c>
      <c r="G8" s="80" t="s">
        <v>31</v>
      </c>
      <c r="H8" s="81" t="s">
        <v>54</v>
      </c>
      <c r="I8" s="200"/>
      <c r="J8" s="200"/>
      <c r="K8" s="200"/>
      <c r="L8" s="200"/>
      <c r="M8" s="200"/>
      <c r="N8" s="200"/>
      <c r="O8" s="200"/>
      <c r="P8" s="200"/>
      <c r="Q8" s="200"/>
      <c r="R8" s="200"/>
      <c r="S8" s="200"/>
      <c r="T8" s="200"/>
      <c r="U8" s="206"/>
      <c r="V8" s="6"/>
      <c r="W8" s="82"/>
      <c r="X8" s="83">
        <f t="shared" ref="X8:Z8" si="0">SUM(X9:X161)</f>
        <v>0</v>
      </c>
      <c r="Y8" s="83">
        <f>SUM(Y9:Y161)</f>
        <v>0</v>
      </c>
      <c r="Z8" s="89">
        <f t="shared" si="0"/>
        <v>0</v>
      </c>
      <c r="AA8" s="84">
        <f>SUM(AA9:AA161)</f>
        <v>0</v>
      </c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  <c r="BI8" s="6"/>
      <c r="BJ8" s="6"/>
      <c r="BK8" s="6"/>
      <c r="BL8" s="6"/>
      <c r="BM8" s="6"/>
      <c r="BN8" s="6"/>
      <c r="BO8" s="6"/>
      <c r="BP8" s="6"/>
      <c r="BQ8" s="6"/>
      <c r="BR8" s="47"/>
      <c r="BS8" s="6"/>
      <c r="BT8" s="6"/>
      <c r="BU8" s="6"/>
      <c r="BV8" s="6"/>
      <c r="BW8" s="6"/>
      <c r="BX8" s="6"/>
    </row>
    <row r="9" spans="1:76" ht="22.5" customHeight="1" x14ac:dyDescent="0.25">
      <c r="A9" s="85">
        <v>1</v>
      </c>
      <c r="B9" s="109"/>
      <c r="C9" s="110"/>
      <c r="D9" s="110" t="s">
        <v>55</v>
      </c>
      <c r="E9" s="110"/>
      <c r="F9" s="110"/>
      <c r="G9" s="110"/>
      <c r="H9" s="110"/>
      <c r="I9" s="110" t="s">
        <v>55</v>
      </c>
      <c r="J9" s="110" t="s">
        <v>350</v>
      </c>
      <c r="K9" s="115"/>
      <c r="L9" s="110" t="s">
        <v>57</v>
      </c>
      <c r="M9" s="110"/>
      <c r="N9" s="110" t="s">
        <v>58</v>
      </c>
      <c r="O9" s="110"/>
      <c r="P9" s="115"/>
      <c r="Q9" s="115"/>
      <c r="R9" s="110" t="s">
        <v>97</v>
      </c>
      <c r="S9" s="110" t="s">
        <v>60</v>
      </c>
      <c r="T9" s="86">
        <f>IF(M9&lt;0,-1,1)*ROUNDDOWN(MAX(IF(S9="Net",(ABS(Z9)-ABS(X9))/(1-W9)+ABS(X9)+ABS(Y9)+ABS(P9),ABS(Z9)+ABS(Y9)+ABS(P9)),0),0)</f>
        <v>0</v>
      </c>
      <c r="U9" s="87">
        <f t="shared" ref="U9:U161" si="1">IF(M9&lt;0,-1,1)*ROUNDUP(MAX(IF(L9="Gross Tax",ABS(T9)*W9,(ABS(T9)-ABS(X9))*W9),0),0)</f>
        <v>0</v>
      </c>
      <c r="V9" s="74"/>
      <c r="W9" s="88">
        <f t="shared" ref="W9:W40" si="2">VLOOKUP(L9,$G$215:$H$220,2,FALSE)</f>
        <v>0.35</v>
      </c>
      <c r="X9" s="89">
        <f t="shared" ref="X9:X40" si="3">IF(M9&lt;0,-1,1)*IF(J9="full",K9,IF(L9="Gross Tax",0,$K$210*ABS(M9)))</f>
        <v>0</v>
      </c>
      <c r="Y9" s="89">
        <f>IF(M9&lt;0,-1,1)*ROUNDDOWN(VLOOKUP(N9,$G$210:$K$213,5,FALSE)*ABS(O9),0)</f>
        <v>0</v>
      </c>
      <c r="Z9" s="92">
        <f t="shared" ref="Z9:Z40" si="4">IF(M9&lt;0,-1,1)*(VLOOKUP(R9,$A$202:$BU$205,VLOOKUP($E$2,$A$208:$B$219,2,FALSE)+1,FALSE)/100*ABS(Q9))</f>
        <v>0</v>
      </c>
      <c r="AA9" s="90">
        <f>IF(M9&lt;0,-1,1)*(ABS(T9)-ABS(Y9)-ABS(P9))</f>
        <v>0</v>
      </c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6"/>
      <c r="AV9" s="6"/>
      <c r="AW9" s="6"/>
      <c r="AX9" s="6"/>
      <c r="AY9" s="6"/>
      <c r="AZ9" s="6"/>
      <c r="BA9" s="6"/>
      <c r="BB9" s="6"/>
      <c r="BC9" s="6"/>
      <c r="BD9" s="6"/>
      <c r="BE9" s="6"/>
      <c r="BF9" s="6"/>
      <c r="BG9" s="6"/>
      <c r="BH9" s="6"/>
      <c r="BI9" s="6"/>
      <c r="BJ9" s="6"/>
      <c r="BK9" s="6"/>
      <c r="BL9" s="6"/>
      <c r="BM9" s="6"/>
      <c r="BN9" s="6"/>
      <c r="BO9" s="6"/>
      <c r="BP9" s="6"/>
      <c r="BQ9" s="6"/>
      <c r="BR9" s="47"/>
      <c r="BS9" s="6"/>
      <c r="BT9" s="6"/>
      <c r="BU9" s="6"/>
      <c r="BV9" s="6"/>
      <c r="BW9" s="6"/>
      <c r="BX9" s="6"/>
    </row>
    <row r="10" spans="1:76" ht="22.5" customHeight="1" x14ac:dyDescent="0.25">
      <c r="A10" s="85">
        <v>2</v>
      </c>
      <c r="B10" s="109"/>
      <c r="C10" s="110"/>
      <c r="D10" s="110" t="s">
        <v>55</v>
      </c>
      <c r="E10" s="110"/>
      <c r="F10" s="110"/>
      <c r="G10" s="110"/>
      <c r="H10" s="110"/>
      <c r="I10" s="110" t="s">
        <v>55</v>
      </c>
      <c r="J10" s="110" t="s">
        <v>56</v>
      </c>
      <c r="K10" s="115"/>
      <c r="L10" s="110" t="s">
        <v>57</v>
      </c>
      <c r="M10" s="110"/>
      <c r="N10" s="110" t="s">
        <v>61</v>
      </c>
      <c r="O10" s="110"/>
      <c r="P10" s="115"/>
      <c r="Q10" s="115"/>
      <c r="R10" s="110" t="s">
        <v>59</v>
      </c>
      <c r="S10" s="110" t="s">
        <v>60</v>
      </c>
      <c r="T10" s="86">
        <f t="shared" ref="T10:T161" si="5">IF(M10&lt;0,-1,1)*ROUNDDOWN(MAX(IF(S10="Net",(ABS(Z10)-ABS(X10))/(1-W10)+ABS(X10)+ABS(Y10)+ABS(P10),ABS(Z10)+ABS(Y10)+ABS(P10)),0),0)</f>
        <v>0</v>
      </c>
      <c r="U10" s="87">
        <f t="shared" si="1"/>
        <v>0</v>
      </c>
      <c r="V10" s="74"/>
      <c r="W10" s="91">
        <f t="shared" si="2"/>
        <v>0.35</v>
      </c>
      <c r="X10" s="92">
        <f>IF(M10&lt;0,-1,1)*IF(J10="full",K10,IF(L10="Gross Tax",0,$K$210*ABS(M10)))</f>
        <v>0</v>
      </c>
      <c r="Y10" s="92">
        <f t="shared" ref="Y10:Y73" si="6">IF(M10&lt;0,-1,1)*ROUNDDOWN(VLOOKUP(N10,$G$210:$K$213,5,FALSE)*ABS(O10),0)</f>
        <v>0</v>
      </c>
      <c r="Z10" s="92">
        <f t="shared" si="4"/>
        <v>0</v>
      </c>
      <c r="AA10" s="90">
        <f t="shared" ref="AA10:AA161" si="7">IF(M10&lt;0,-1,1)*(ABS(T10)-ABS(Y10)-ABS(P10))</f>
        <v>0</v>
      </c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6"/>
      <c r="BB10" s="6"/>
      <c r="BC10" s="6"/>
      <c r="BD10" s="6"/>
      <c r="BE10" s="6"/>
      <c r="BF10" s="6"/>
      <c r="BG10" s="6"/>
      <c r="BH10" s="6"/>
      <c r="BI10" s="6"/>
      <c r="BJ10" s="6"/>
      <c r="BK10" s="6"/>
      <c r="BL10" s="6"/>
      <c r="BM10" s="6"/>
      <c r="BN10" s="6"/>
      <c r="BO10" s="6"/>
      <c r="BP10" s="6"/>
      <c r="BQ10" s="6"/>
      <c r="BR10" s="47"/>
      <c r="BS10" s="6"/>
      <c r="BT10" s="6"/>
      <c r="BU10" s="6"/>
      <c r="BV10" s="6"/>
      <c r="BW10" s="6"/>
      <c r="BX10" s="6"/>
    </row>
    <row r="11" spans="1:76" ht="22.5" customHeight="1" x14ac:dyDescent="0.25">
      <c r="A11" s="85">
        <v>3</v>
      </c>
      <c r="B11" s="109"/>
      <c r="C11" s="110"/>
      <c r="D11" s="110" t="s">
        <v>55</v>
      </c>
      <c r="E11" s="110"/>
      <c r="F11" s="110"/>
      <c r="G11" s="110"/>
      <c r="H11" s="110"/>
      <c r="I11" s="110" t="s">
        <v>55</v>
      </c>
      <c r="J11" s="110" t="s">
        <v>56</v>
      </c>
      <c r="K11" s="115"/>
      <c r="L11" s="110" t="s">
        <v>57</v>
      </c>
      <c r="M11" s="110"/>
      <c r="N11" s="110" t="s">
        <v>61</v>
      </c>
      <c r="O11" s="110"/>
      <c r="P11" s="115"/>
      <c r="Q11" s="115"/>
      <c r="R11" s="110" t="s">
        <v>337</v>
      </c>
      <c r="S11" s="110" t="s">
        <v>60</v>
      </c>
      <c r="T11" s="86">
        <f t="shared" si="5"/>
        <v>0</v>
      </c>
      <c r="U11" s="87">
        <f t="shared" si="1"/>
        <v>0</v>
      </c>
      <c r="V11" s="74"/>
      <c r="W11" s="91">
        <f t="shared" si="2"/>
        <v>0.35</v>
      </c>
      <c r="X11" s="92">
        <f t="shared" si="3"/>
        <v>0</v>
      </c>
      <c r="Y11" s="92">
        <f t="shared" si="6"/>
        <v>0</v>
      </c>
      <c r="Z11" s="92">
        <f t="shared" si="4"/>
        <v>0</v>
      </c>
      <c r="AA11" s="90">
        <f t="shared" si="7"/>
        <v>0</v>
      </c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6"/>
      <c r="BB11" s="6"/>
      <c r="BC11" s="6"/>
      <c r="BD11" s="6"/>
      <c r="BE11" s="6"/>
      <c r="BF11" s="6"/>
      <c r="BG11" s="6"/>
      <c r="BH11" s="6"/>
      <c r="BI11" s="6"/>
      <c r="BJ11" s="6"/>
      <c r="BK11" s="6"/>
      <c r="BL11" s="6"/>
      <c r="BM11" s="6"/>
      <c r="BN11" s="6"/>
      <c r="BO11" s="6"/>
      <c r="BP11" s="6"/>
      <c r="BQ11" s="6"/>
      <c r="BR11" s="47"/>
      <c r="BS11" s="6"/>
      <c r="BT11" s="6"/>
      <c r="BU11" s="6"/>
      <c r="BV11" s="6"/>
      <c r="BW11" s="6"/>
      <c r="BX11" s="6"/>
    </row>
    <row r="12" spans="1:76" ht="22.5" customHeight="1" x14ac:dyDescent="0.25">
      <c r="A12" s="85">
        <v>4</v>
      </c>
      <c r="B12" s="109"/>
      <c r="C12" s="110"/>
      <c r="D12" s="110" t="s">
        <v>55</v>
      </c>
      <c r="E12" s="110"/>
      <c r="F12" s="110"/>
      <c r="G12" s="110"/>
      <c r="H12" s="110"/>
      <c r="I12" s="110" t="s">
        <v>55</v>
      </c>
      <c r="J12" s="110" t="s">
        <v>56</v>
      </c>
      <c r="K12" s="115"/>
      <c r="L12" s="110" t="s">
        <v>57</v>
      </c>
      <c r="M12" s="110"/>
      <c r="N12" s="110" t="s">
        <v>61</v>
      </c>
      <c r="O12" s="110"/>
      <c r="P12" s="115"/>
      <c r="Q12" s="115"/>
      <c r="R12" s="110" t="s">
        <v>62</v>
      </c>
      <c r="S12" s="110" t="s">
        <v>60</v>
      </c>
      <c r="T12" s="86">
        <f t="shared" si="5"/>
        <v>0</v>
      </c>
      <c r="U12" s="87">
        <f t="shared" si="1"/>
        <v>0</v>
      </c>
      <c r="V12" s="74"/>
      <c r="W12" s="91">
        <f t="shared" si="2"/>
        <v>0.35</v>
      </c>
      <c r="X12" s="92">
        <f t="shared" si="3"/>
        <v>0</v>
      </c>
      <c r="Y12" s="92">
        <f t="shared" si="6"/>
        <v>0</v>
      </c>
      <c r="Z12" s="92">
        <f t="shared" si="4"/>
        <v>0</v>
      </c>
      <c r="AA12" s="90">
        <f t="shared" si="7"/>
        <v>0</v>
      </c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6"/>
      <c r="BB12" s="6"/>
      <c r="BC12" s="6"/>
      <c r="BD12" s="6"/>
      <c r="BE12" s="6"/>
      <c r="BF12" s="6"/>
      <c r="BG12" s="6"/>
      <c r="BH12" s="6"/>
      <c r="BI12" s="6"/>
      <c r="BJ12" s="6"/>
      <c r="BK12" s="6"/>
      <c r="BL12" s="6"/>
      <c r="BM12" s="6"/>
      <c r="BN12" s="6"/>
      <c r="BO12" s="6"/>
      <c r="BP12" s="6"/>
      <c r="BQ12" s="6"/>
      <c r="BR12" s="47"/>
      <c r="BS12" s="6"/>
      <c r="BT12" s="6"/>
      <c r="BU12" s="6"/>
      <c r="BV12" s="6"/>
      <c r="BW12" s="6"/>
      <c r="BX12" s="6"/>
    </row>
    <row r="13" spans="1:76" ht="22.5" customHeight="1" x14ac:dyDescent="0.25">
      <c r="A13" s="85">
        <v>5</v>
      </c>
      <c r="B13" s="109"/>
      <c r="C13" s="110"/>
      <c r="D13" s="110" t="s">
        <v>55</v>
      </c>
      <c r="E13" s="110"/>
      <c r="F13" s="110"/>
      <c r="G13" s="110"/>
      <c r="H13" s="110"/>
      <c r="I13" s="110" t="s">
        <v>55</v>
      </c>
      <c r="J13" s="110" t="s">
        <v>56</v>
      </c>
      <c r="K13" s="115"/>
      <c r="L13" s="110" t="s">
        <v>57</v>
      </c>
      <c r="M13" s="110"/>
      <c r="N13" s="110" t="s">
        <v>61</v>
      </c>
      <c r="O13" s="110"/>
      <c r="P13" s="115"/>
      <c r="Q13" s="115"/>
      <c r="R13" s="110" t="s">
        <v>62</v>
      </c>
      <c r="S13" s="110" t="s">
        <v>60</v>
      </c>
      <c r="T13" s="86">
        <f t="shared" si="5"/>
        <v>0</v>
      </c>
      <c r="U13" s="87">
        <f t="shared" si="1"/>
        <v>0</v>
      </c>
      <c r="V13" s="74"/>
      <c r="W13" s="91">
        <f t="shared" si="2"/>
        <v>0.35</v>
      </c>
      <c r="X13" s="92">
        <f t="shared" si="3"/>
        <v>0</v>
      </c>
      <c r="Y13" s="92">
        <f t="shared" si="6"/>
        <v>0</v>
      </c>
      <c r="Z13" s="92">
        <f t="shared" si="4"/>
        <v>0</v>
      </c>
      <c r="AA13" s="90">
        <f t="shared" si="7"/>
        <v>0</v>
      </c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6"/>
      <c r="BB13" s="6"/>
      <c r="BC13" s="6"/>
      <c r="BD13" s="6"/>
      <c r="BE13" s="6"/>
      <c r="BF13" s="6"/>
      <c r="BG13" s="6"/>
      <c r="BH13" s="6"/>
      <c r="BI13" s="6"/>
      <c r="BJ13" s="6"/>
      <c r="BK13" s="6"/>
      <c r="BL13" s="6"/>
      <c r="BM13" s="6"/>
      <c r="BN13" s="6"/>
      <c r="BO13" s="6"/>
      <c r="BP13" s="6"/>
      <c r="BQ13" s="6"/>
      <c r="BR13" s="47"/>
      <c r="BS13" s="6"/>
      <c r="BT13" s="6"/>
      <c r="BU13" s="6"/>
      <c r="BV13" s="6"/>
      <c r="BW13" s="6"/>
      <c r="BX13" s="6"/>
    </row>
    <row r="14" spans="1:76" ht="22.5" customHeight="1" x14ac:dyDescent="0.25">
      <c r="A14" s="85">
        <v>6</v>
      </c>
      <c r="B14" s="109"/>
      <c r="C14" s="110"/>
      <c r="D14" s="110" t="s">
        <v>55</v>
      </c>
      <c r="E14" s="110"/>
      <c r="F14" s="110"/>
      <c r="G14" s="110"/>
      <c r="H14" s="110"/>
      <c r="I14" s="110" t="s">
        <v>55</v>
      </c>
      <c r="J14" s="110" t="s">
        <v>56</v>
      </c>
      <c r="K14" s="115"/>
      <c r="L14" s="110" t="s">
        <v>57</v>
      </c>
      <c r="M14" s="110"/>
      <c r="N14" s="110" t="s">
        <v>61</v>
      </c>
      <c r="O14" s="110"/>
      <c r="P14" s="115"/>
      <c r="Q14" s="115"/>
      <c r="R14" s="110" t="s">
        <v>62</v>
      </c>
      <c r="S14" s="110" t="s">
        <v>60</v>
      </c>
      <c r="T14" s="86">
        <f t="shared" si="5"/>
        <v>0</v>
      </c>
      <c r="U14" s="87">
        <f t="shared" si="1"/>
        <v>0</v>
      </c>
      <c r="V14" s="74"/>
      <c r="W14" s="91">
        <f t="shared" si="2"/>
        <v>0.35</v>
      </c>
      <c r="X14" s="92">
        <f t="shared" si="3"/>
        <v>0</v>
      </c>
      <c r="Y14" s="92">
        <f t="shared" si="6"/>
        <v>0</v>
      </c>
      <c r="Z14" s="92">
        <f t="shared" si="4"/>
        <v>0</v>
      </c>
      <c r="AA14" s="90">
        <f t="shared" si="7"/>
        <v>0</v>
      </c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6"/>
      <c r="BB14" s="6"/>
      <c r="BC14" s="6"/>
      <c r="BD14" s="6"/>
      <c r="BE14" s="6"/>
      <c r="BF14" s="6"/>
      <c r="BG14" s="6"/>
      <c r="BH14" s="6"/>
      <c r="BI14" s="6"/>
      <c r="BJ14" s="6"/>
      <c r="BK14" s="6"/>
      <c r="BL14" s="6"/>
      <c r="BM14" s="6"/>
      <c r="BN14" s="6"/>
      <c r="BO14" s="6"/>
      <c r="BP14" s="6"/>
      <c r="BQ14" s="6"/>
      <c r="BR14" s="47"/>
      <c r="BS14" s="6"/>
      <c r="BT14" s="6"/>
      <c r="BU14" s="6"/>
      <c r="BV14" s="6"/>
      <c r="BW14" s="6"/>
      <c r="BX14" s="6"/>
    </row>
    <row r="15" spans="1:76" ht="22.5" customHeight="1" x14ac:dyDescent="0.25">
      <c r="A15" s="85">
        <v>7</v>
      </c>
      <c r="B15" s="109"/>
      <c r="C15" s="110"/>
      <c r="D15" s="110" t="s">
        <v>55</v>
      </c>
      <c r="E15" s="110"/>
      <c r="F15" s="110"/>
      <c r="G15" s="110"/>
      <c r="H15" s="110"/>
      <c r="I15" s="110" t="s">
        <v>55</v>
      </c>
      <c r="J15" s="110" t="s">
        <v>56</v>
      </c>
      <c r="K15" s="115"/>
      <c r="L15" s="110" t="s">
        <v>57</v>
      </c>
      <c r="M15" s="110"/>
      <c r="N15" s="110" t="s">
        <v>61</v>
      </c>
      <c r="O15" s="110"/>
      <c r="P15" s="115"/>
      <c r="Q15" s="115"/>
      <c r="R15" s="110" t="s">
        <v>62</v>
      </c>
      <c r="S15" s="110" t="s">
        <v>60</v>
      </c>
      <c r="T15" s="86">
        <f t="shared" si="5"/>
        <v>0</v>
      </c>
      <c r="U15" s="87">
        <f t="shared" si="1"/>
        <v>0</v>
      </c>
      <c r="V15" s="74"/>
      <c r="W15" s="91">
        <f t="shared" si="2"/>
        <v>0.35</v>
      </c>
      <c r="X15" s="92">
        <f t="shared" si="3"/>
        <v>0</v>
      </c>
      <c r="Y15" s="92">
        <f t="shared" si="6"/>
        <v>0</v>
      </c>
      <c r="Z15" s="92">
        <f t="shared" si="4"/>
        <v>0</v>
      </c>
      <c r="AA15" s="90">
        <f t="shared" si="7"/>
        <v>0</v>
      </c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47"/>
      <c r="BS15" s="6"/>
      <c r="BT15" s="6"/>
      <c r="BU15" s="6"/>
      <c r="BV15" s="6"/>
      <c r="BW15" s="6"/>
      <c r="BX15" s="6"/>
    </row>
    <row r="16" spans="1:76" ht="22.5" customHeight="1" x14ac:dyDescent="0.25">
      <c r="A16" s="85">
        <v>8</v>
      </c>
      <c r="B16" s="109"/>
      <c r="C16" s="110"/>
      <c r="D16" s="110" t="s">
        <v>55</v>
      </c>
      <c r="E16" s="110"/>
      <c r="F16" s="110"/>
      <c r="G16" s="110"/>
      <c r="H16" s="110"/>
      <c r="I16" s="110" t="s">
        <v>55</v>
      </c>
      <c r="J16" s="110" t="s">
        <v>56</v>
      </c>
      <c r="K16" s="115"/>
      <c r="L16" s="110" t="s">
        <v>57</v>
      </c>
      <c r="M16" s="110"/>
      <c r="N16" s="110" t="s">
        <v>61</v>
      </c>
      <c r="O16" s="110"/>
      <c r="P16" s="115"/>
      <c r="Q16" s="115"/>
      <c r="R16" s="110" t="s">
        <v>62</v>
      </c>
      <c r="S16" s="110" t="s">
        <v>60</v>
      </c>
      <c r="T16" s="86">
        <f t="shared" si="5"/>
        <v>0</v>
      </c>
      <c r="U16" s="87">
        <f t="shared" si="1"/>
        <v>0</v>
      </c>
      <c r="V16" s="74"/>
      <c r="W16" s="91">
        <f t="shared" si="2"/>
        <v>0.35</v>
      </c>
      <c r="X16" s="92">
        <f t="shared" si="3"/>
        <v>0</v>
      </c>
      <c r="Y16" s="92">
        <f t="shared" si="6"/>
        <v>0</v>
      </c>
      <c r="Z16" s="92">
        <f t="shared" si="4"/>
        <v>0</v>
      </c>
      <c r="AA16" s="90">
        <f t="shared" si="7"/>
        <v>0</v>
      </c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47"/>
      <c r="BS16" s="6"/>
      <c r="BT16" s="6"/>
      <c r="BU16" s="6"/>
      <c r="BV16" s="6"/>
      <c r="BW16" s="6"/>
      <c r="BX16" s="6"/>
    </row>
    <row r="17" spans="1:77" ht="22.5" customHeight="1" x14ac:dyDescent="0.25">
      <c r="A17" s="85">
        <v>9</v>
      </c>
      <c r="B17" s="109"/>
      <c r="C17" s="110"/>
      <c r="D17" s="110" t="s">
        <v>55</v>
      </c>
      <c r="E17" s="110"/>
      <c r="F17" s="110"/>
      <c r="G17" s="110"/>
      <c r="H17" s="110"/>
      <c r="I17" s="110" t="s">
        <v>55</v>
      </c>
      <c r="J17" s="110" t="s">
        <v>56</v>
      </c>
      <c r="K17" s="115"/>
      <c r="L17" s="110" t="s">
        <v>57</v>
      </c>
      <c r="M17" s="110"/>
      <c r="N17" s="110" t="s">
        <v>61</v>
      </c>
      <c r="O17" s="110"/>
      <c r="P17" s="115"/>
      <c r="Q17" s="115"/>
      <c r="R17" s="110" t="s">
        <v>62</v>
      </c>
      <c r="S17" s="110" t="s">
        <v>60</v>
      </c>
      <c r="T17" s="86">
        <f t="shared" si="5"/>
        <v>0</v>
      </c>
      <c r="U17" s="87">
        <f t="shared" si="1"/>
        <v>0</v>
      </c>
      <c r="V17" s="74"/>
      <c r="W17" s="91">
        <f t="shared" si="2"/>
        <v>0.35</v>
      </c>
      <c r="X17" s="92">
        <f t="shared" si="3"/>
        <v>0</v>
      </c>
      <c r="Y17" s="92">
        <f t="shared" si="6"/>
        <v>0</v>
      </c>
      <c r="Z17" s="92">
        <f t="shared" si="4"/>
        <v>0</v>
      </c>
      <c r="AA17" s="90">
        <f t="shared" si="7"/>
        <v>0</v>
      </c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C17" s="6"/>
      <c r="BD17" s="6"/>
      <c r="BE17" s="6"/>
      <c r="BF17" s="6"/>
      <c r="BG17" s="6"/>
      <c r="BH17" s="6"/>
      <c r="BI17" s="6"/>
      <c r="BJ17" s="6"/>
      <c r="BK17" s="6"/>
      <c r="BL17" s="6"/>
      <c r="BM17" s="6"/>
      <c r="BN17" s="6"/>
      <c r="BO17" s="6"/>
      <c r="BP17" s="6"/>
      <c r="BQ17" s="6"/>
      <c r="BR17" s="47"/>
      <c r="BS17" s="6"/>
      <c r="BT17" s="6"/>
      <c r="BU17" s="6"/>
      <c r="BV17" s="6"/>
      <c r="BW17" s="6"/>
      <c r="BX17" s="6"/>
    </row>
    <row r="18" spans="1:77" ht="22.5" customHeight="1" x14ac:dyDescent="0.25">
      <c r="A18" s="85">
        <v>10</v>
      </c>
      <c r="B18" s="109"/>
      <c r="C18" s="110"/>
      <c r="D18" s="110" t="s">
        <v>55</v>
      </c>
      <c r="E18" s="110"/>
      <c r="F18" s="110"/>
      <c r="G18" s="110"/>
      <c r="H18" s="110"/>
      <c r="I18" s="110" t="s">
        <v>55</v>
      </c>
      <c r="J18" s="110" t="s">
        <v>56</v>
      </c>
      <c r="K18" s="115"/>
      <c r="L18" s="110" t="s">
        <v>57</v>
      </c>
      <c r="M18" s="110"/>
      <c r="N18" s="110" t="s">
        <v>61</v>
      </c>
      <c r="O18" s="110"/>
      <c r="P18" s="115"/>
      <c r="Q18" s="115"/>
      <c r="R18" s="110" t="s">
        <v>62</v>
      </c>
      <c r="S18" s="110" t="s">
        <v>60</v>
      </c>
      <c r="T18" s="86">
        <f>IF(M18&lt;0,-1,1)*ROUNDDOWN(MAX(IF(S18="Net",(ABS(Z18)-ABS(X18))/(1-W18)+ABS(X18)+ABS(Y18)+ABS(P18),ABS(Z18)+ABS(Y18)+ABS(P18)),0),0)</f>
        <v>0</v>
      </c>
      <c r="U18" s="87">
        <f t="shared" si="1"/>
        <v>0</v>
      </c>
      <c r="V18" s="74"/>
      <c r="W18" s="91">
        <f t="shared" si="2"/>
        <v>0.35</v>
      </c>
      <c r="X18" s="92">
        <f t="shared" si="3"/>
        <v>0</v>
      </c>
      <c r="Y18" s="92">
        <f t="shared" si="6"/>
        <v>0</v>
      </c>
      <c r="Z18" s="92">
        <f t="shared" si="4"/>
        <v>0</v>
      </c>
      <c r="AA18" s="90">
        <f t="shared" si="7"/>
        <v>0</v>
      </c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6"/>
      <c r="BB18" s="6"/>
      <c r="BC18" s="6"/>
      <c r="BD18" s="6"/>
      <c r="BE18" s="6"/>
      <c r="BF18" s="6"/>
      <c r="BG18" s="6"/>
      <c r="BH18" s="6"/>
      <c r="BI18" s="6"/>
      <c r="BJ18" s="6"/>
      <c r="BK18" s="6"/>
      <c r="BL18" s="6"/>
      <c r="BM18" s="6"/>
      <c r="BN18" s="6"/>
      <c r="BO18" s="6"/>
      <c r="BP18" s="6"/>
      <c r="BQ18" s="6"/>
      <c r="BR18" s="47"/>
      <c r="BS18" s="6"/>
      <c r="BT18" s="6"/>
      <c r="BU18" s="6"/>
      <c r="BV18" s="6"/>
      <c r="BW18" s="6"/>
      <c r="BX18" s="6"/>
    </row>
    <row r="19" spans="1:77" ht="22.5" customHeight="1" x14ac:dyDescent="0.25">
      <c r="A19" s="85">
        <v>11</v>
      </c>
      <c r="B19" s="109"/>
      <c r="C19" s="110"/>
      <c r="D19" s="110" t="s">
        <v>55</v>
      </c>
      <c r="E19" s="110"/>
      <c r="F19" s="110"/>
      <c r="G19" s="110"/>
      <c r="H19" s="110"/>
      <c r="I19" s="110" t="s">
        <v>55</v>
      </c>
      <c r="J19" s="110" t="s">
        <v>56</v>
      </c>
      <c r="K19" s="115"/>
      <c r="L19" s="110" t="s">
        <v>57</v>
      </c>
      <c r="M19" s="110"/>
      <c r="N19" s="110" t="s">
        <v>61</v>
      </c>
      <c r="O19" s="110"/>
      <c r="P19" s="115"/>
      <c r="Q19" s="115"/>
      <c r="R19" s="110" t="s">
        <v>62</v>
      </c>
      <c r="S19" s="110" t="s">
        <v>60</v>
      </c>
      <c r="T19" s="86">
        <f t="shared" si="5"/>
        <v>0</v>
      </c>
      <c r="U19" s="87">
        <f t="shared" si="1"/>
        <v>0</v>
      </c>
      <c r="V19" s="74"/>
      <c r="W19" s="91">
        <f t="shared" si="2"/>
        <v>0.35</v>
      </c>
      <c r="X19" s="92">
        <f t="shared" si="3"/>
        <v>0</v>
      </c>
      <c r="Y19" s="92">
        <f t="shared" si="6"/>
        <v>0</v>
      </c>
      <c r="Z19" s="92">
        <f t="shared" si="4"/>
        <v>0</v>
      </c>
      <c r="AA19" s="90">
        <f t="shared" si="7"/>
        <v>0</v>
      </c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6"/>
      <c r="BB19" s="6"/>
      <c r="BC19" s="6"/>
      <c r="BD19" s="6"/>
      <c r="BE19" s="6"/>
      <c r="BF19" s="6"/>
      <c r="BG19" s="6"/>
      <c r="BH19" s="6"/>
      <c r="BI19" s="6"/>
      <c r="BJ19" s="6"/>
      <c r="BK19" s="6"/>
      <c r="BL19" s="6"/>
      <c r="BM19" s="6"/>
      <c r="BN19" s="6"/>
      <c r="BO19" s="6"/>
      <c r="BP19" s="6"/>
      <c r="BQ19" s="6"/>
      <c r="BR19" s="47"/>
      <c r="BS19" s="6"/>
      <c r="BT19" s="6"/>
      <c r="BU19" s="6"/>
      <c r="BV19" s="6"/>
      <c r="BW19" s="6"/>
      <c r="BX19" s="6"/>
    </row>
    <row r="20" spans="1:77" ht="22.5" customHeight="1" x14ac:dyDescent="0.25">
      <c r="A20" s="85">
        <v>12</v>
      </c>
      <c r="B20" s="109"/>
      <c r="C20" s="110"/>
      <c r="D20" s="110" t="s">
        <v>55</v>
      </c>
      <c r="E20" s="110"/>
      <c r="F20" s="110"/>
      <c r="G20" s="110"/>
      <c r="H20" s="110"/>
      <c r="I20" s="110" t="s">
        <v>55</v>
      </c>
      <c r="J20" s="110" t="s">
        <v>56</v>
      </c>
      <c r="K20" s="115"/>
      <c r="L20" s="110" t="s">
        <v>57</v>
      </c>
      <c r="M20" s="110"/>
      <c r="N20" s="110" t="s">
        <v>61</v>
      </c>
      <c r="O20" s="110"/>
      <c r="P20" s="115"/>
      <c r="Q20" s="115"/>
      <c r="R20" s="110" t="s">
        <v>62</v>
      </c>
      <c r="S20" s="110" t="s">
        <v>60</v>
      </c>
      <c r="T20" s="86">
        <f t="shared" si="5"/>
        <v>0</v>
      </c>
      <c r="U20" s="87">
        <f t="shared" si="1"/>
        <v>0</v>
      </c>
      <c r="V20" s="74"/>
      <c r="W20" s="91">
        <f t="shared" si="2"/>
        <v>0.35</v>
      </c>
      <c r="X20" s="92">
        <f t="shared" si="3"/>
        <v>0</v>
      </c>
      <c r="Y20" s="92">
        <f t="shared" si="6"/>
        <v>0</v>
      </c>
      <c r="Z20" s="92">
        <f t="shared" si="4"/>
        <v>0</v>
      </c>
      <c r="AA20" s="90">
        <f t="shared" si="7"/>
        <v>0</v>
      </c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6"/>
      <c r="BB20" s="6"/>
      <c r="BC20" s="6"/>
      <c r="BD20" s="6"/>
      <c r="BE20" s="6"/>
      <c r="BF20" s="6"/>
      <c r="BG20" s="6"/>
      <c r="BH20" s="6"/>
      <c r="BI20" s="6"/>
      <c r="BJ20" s="6"/>
      <c r="BK20" s="6"/>
      <c r="BL20" s="6"/>
      <c r="BM20" s="6"/>
      <c r="BN20" s="6"/>
      <c r="BO20" s="6"/>
      <c r="BP20" s="6"/>
      <c r="BQ20" s="6"/>
      <c r="BR20" s="47"/>
      <c r="BS20" s="6"/>
      <c r="BT20" s="6"/>
      <c r="BU20" s="6"/>
      <c r="BV20" s="6"/>
      <c r="BW20" s="6"/>
      <c r="BX20" s="6"/>
    </row>
    <row r="21" spans="1:77" ht="22.5" customHeight="1" x14ac:dyDescent="0.25">
      <c r="A21" s="85">
        <v>13</v>
      </c>
      <c r="B21" s="109"/>
      <c r="C21" s="110"/>
      <c r="D21" s="110" t="s">
        <v>55</v>
      </c>
      <c r="E21" s="110"/>
      <c r="F21" s="110"/>
      <c r="G21" s="110"/>
      <c r="H21" s="110"/>
      <c r="I21" s="110" t="s">
        <v>55</v>
      </c>
      <c r="J21" s="110" t="s">
        <v>56</v>
      </c>
      <c r="K21" s="115"/>
      <c r="L21" s="110" t="s">
        <v>57</v>
      </c>
      <c r="M21" s="110"/>
      <c r="N21" s="110" t="s">
        <v>61</v>
      </c>
      <c r="O21" s="110"/>
      <c r="P21" s="115"/>
      <c r="Q21" s="115"/>
      <c r="R21" s="110" t="s">
        <v>62</v>
      </c>
      <c r="S21" s="110" t="s">
        <v>60</v>
      </c>
      <c r="T21" s="86">
        <f t="shared" si="5"/>
        <v>0</v>
      </c>
      <c r="U21" s="87">
        <f t="shared" si="1"/>
        <v>0</v>
      </c>
      <c r="V21" s="74"/>
      <c r="W21" s="91">
        <f t="shared" si="2"/>
        <v>0.35</v>
      </c>
      <c r="X21" s="92">
        <f t="shared" si="3"/>
        <v>0</v>
      </c>
      <c r="Y21" s="92">
        <f t="shared" si="6"/>
        <v>0</v>
      </c>
      <c r="Z21" s="92">
        <f t="shared" si="4"/>
        <v>0</v>
      </c>
      <c r="AA21" s="90">
        <f t="shared" si="7"/>
        <v>0</v>
      </c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47"/>
      <c r="BK21" s="47"/>
      <c r="BL21" s="47"/>
      <c r="BM21" s="47"/>
      <c r="BN21" s="47"/>
      <c r="BO21" s="47"/>
      <c r="BP21" s="47"/>
      <c r="BQ21" s="47"/>
      <c r="BR21" s="47"/>
      <c r="BS21" s="47"/>
      <c r="BT21" s="47"/>
      <c r="BU21" s="47"/>
      <c r="BV21" s="47"/>
      <c r="BW21" s="47"/>
      <c r="BX21" s="47"/>
      <c r="BY21" s="128"/>
    </row>
    <row r="22" spans="1:77" ht="22.5" customHeight="1" x14ac:dyDescent="0.25">
      <c r="A22" s="85">
        <v>14</v>
      </c>
      <c r="B22" s="109"/>
      <c r="C22" s="110"/>
      <c r="D22" s="110" t="s">
        <v>55</v>
      </c>
      <c r="E22" s="110"/>
      <c r="F22" s="110"/>
      <c r="G22" s="110"/>
      <c r="H22" s="110"/>
      <c r="I22" s="110" t="s">
        <v>55</v>
      </c>
      <c r="J22" s="110" t="s">
        <v>56</v>
      </c>
      <c r="K22" s="115"/>
      <c r="L22" s="110" t="s">
        <v>57</v>
      </c>
      <c r="M22" s="110"/>
      <c r="N22" s="110" t="s">
        <v>61</v>
      </c>
      <c r="O22" s="110"/>
      <c r="P22" s="115"/>
      <c r="Q22" s="115"/>
      <c r="R22" s="110" t="s">
        <v>62</v>
      </c>
      <c r="S22" s="110" t="s">
        <v>60</v>
      </c>
      <c r="T22" s="86">
        <f t="shared" si="5"/>
        <v>0</v>
      </c>
      <c r="U22" s="87">
        <f t="shared" si="1"/>
        <v>0</v>
      </c>
      <c r="V22" s="74"/>
      <c r="W22" s="91">
        <f t="shared" si="2"/>
        <v>0.35</v>
      </c>
      <c r="X22" s="92">
        <f t="shared" si="3"/>
        <v>0</v>
      </c>
      <c r="Y22" s="92">
        <f t="shared" si="6"/>
        <v>0</v>
      </c>
      <c r="Z22" s="92">
        <f t="shared" si="4"/>
        <v>0</v>
      </c>
      <c r="AA22" s="90">
        <f t="shared" si="7"/>
        <v>0</v>
      </c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47"/>
      <c r="BK22" s="47"/>
      <c r="BL22" s="47"/>
      <c r="BM22" s="47"/>
      <c r="BN22" s="47"/>
      <c r="BO22" s="47"/>
      <c r="BP22" s="47"/>
      <c r="BQ22" s="47"/>
      <c r="BR22" s="47"/>
      <c r="BS22" s="47"/>
      <c r="BT22" s="47"/>
      <c r="BU22" s="47"/>
      <c r="BV22" s="47"/>
      <c r="BW22" s="47"/>
      <c r="BX22" s="47"/>
      <c r="BY22" s="128"/>
    </row>
    <row r="23" spans="1:77" ht="22.5" customHeight="1" x14ac:dyDescent="0.25">
      <c r="A23" s="85">
        <v>15</v>
      </c>
      <c r="B23" s="109"/>
      <c r="C23" s="110"/>
      <c r="D23" s="110" t="s">
        <v>55</v>
      </c>
      <c r="E23" s="110"/>
      <c r="F23" s="110"/>
      <c r="G23" s="110"/>
      <c r="H23" s="110"/>
      <c r="I23" s="110" t="s">
        <v>55</v>
      </c>
      <c r="J23" s="110" t="s">
        <v>56</v>
      </c>
      <c r="K23" s="115"/>
      <c r="L23" s="110" t="s">
        <v>57</v>
      </c>
      <c r="M23" s="110"/>
      <c r="N23" s="110" t="s">
        <v>61</v>
      </c>
      <c r="O23" s="110"/>
      <c r="P23" s="115"/>
      <c r="Q23" s="115"/>
      <c r="R23" s="110" t="s">
        <v>62</v>
      </c>
      <c r="S23" s="110" t="s">
        <v>60</v>
      </c>
      <c r="T23" s="86">
        <f t="shared" si="5"/>
        <v>0</v>
      </c>
      <c r="U23" s="87">
        <f t="shared" si="1"/>
        <v>0</v>
      </c>
      <c r="V23" s="74"/>
      <c r="W23" s="91">
        <f t="shared" si="2"/>
        <v>0.35</v>
      </c>
      <c r="X23" s="92">
        <f t="shared" si="3"/>
        <v>0</v>
      </c>
      <c r="Y23" s="92">
        <f t="shared" si="6"/>
        <v>0</v>
      </c>
      <c r="Z23" s="92">
        <f t="shared" si="4"/>
        <v>0</v>
      </c>
      <c r="AA23" s="90">
        <f t="shared" si="7"/>
        <v>0</v>
      </c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47"/>
      <c r="BK23" s="47"/>
      <c r="BL23" s="47"/>
      <c r="BM23" s="47"/>
      <c r="BN23" s="47"/>
      <c r="BO23" s="47"/>
      <c r="BP23" s="47"/>
      <c r="BQ23" s="47"/>
      <c r="BR23" s="47"/>
      <c r="BS23" s="47"/>
      <c r="BT23" s="47"/>
      <c r="BU23" s="47"/>
      <c r="BV23" s="47"/>
      <c r="BW23" s="47"/>
      <c r="BX23" s="47"/>
      <c r="BY23" s="128"/>
    </row>
    <row r="24" spans="1:77" ht="22.5" customHeight="1" x14ac:dyDescent="0.25">
      <c r="A24" s="85">
        <v>16</v>
      </c>
      <c r="B24" s="109"/>
      <c r="C24" s="110"/>
      <c r="D24" s="110" t="s">
        <v>55</v>
      </c>
      <c r="E24" s="110"/>
      <c r="F24" s="110"/>
      <c r="G24" s="110"/>
      <c r="H24" s="110"/>
      <c r="I24" s="110" t="s">
        <v>55</v>
      </c>
      <c r="J24" s="110" t="s">
        <v>56</v>
      </c>
      <c r="K24" s="115"/>
      <c r="L24" s="110" t="s">
        <v>57</v>
      </c>
      <c r="M24" s="110"/>
      <c r="N24" s="110" t="s">
        <v>61</v>
      </c>
      <c r="O24" s="110"/>
      <c r="P24" s="115"/>
      <c r="Q24" s="115"/>
      <c r="R24" s="110" t="s">
        <v>62</v>
      </c>
      <c r="S24" s="110" t="s">
        <v>60</v>
      </c>
      <c r="T24" s="86">
        <f t="shared" si="5"/>
        <v>0</v>
      </c>
      <c r="U24" s="87">
        <f t="shared" si="1"/>
        <v>0</v>
      </c>
      <c r="V24" s="74"/>
      <c r="W24" s="91">
        <f t="shared" si="2"/>
        <v>0.35</v>
      </c>
      <c r="X24" s="92">
        <f t="shared" si="3"/>
        <v>0</v>
      </c>
      <c r="Y24" s="92">
        <f t="shared" si="6"/>
        <v>0</v>
      </c>
      <c r="Z24" s="92">
        <f t="shared" si="4"/>
        <v>0</v>
      </c>
      <c r="AA24" s="90">
        <f t="shared" si="7"/>
        <v>0</v>
      </c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47"/>
      <c r="BK24" s="47"/>
      <c r="BL24" s="47"/>
      <c r="BM24" s="47"/>
      <c r="BN24" s="47"/>
      <c r="BO24" s="47"/>
      <c r="BP24" s="47"/>
      <c r="BQ24" s="47"/>
      <c r="BR24" s="47"/>
      <c r="BS24" s="47"/>
      <c r="BT24" s="47"/>
      <c r="BU24" s="47"/>
      <c r="BV24" s="47"/>
      <c r="BW24" s="47"/>
      <c r="BX24" s="47"/>
      <c r="BY24" s="128"/>
    </row>
    <row r="25" spans="1:77" ht="22.5" customHeight="1" x14ac:dyDescent="0.25">
      <c r="A25" s="93">
        <v>17</v>
      </c>
      <c r="B25" s="111"/>
      <c r="C25" s="112"/>
      <c r="D25" s="112" t="s">
        <v>55</v>
      </c>
      <c r="E25" s="110"/>
      <c r="F25" s="110"/>
      <c r="G25" s="110"/>
      <c r="H25" s="112"/>
      <c r="I25" s="112" t="s">
        <v>55</v>
      </c>
      <c r="J25" s="112" t="s">
        <v>56</v>
      </c>
      <c r="K25" s="116"/>
      <c r="L25" s="110" t="s">
        <v>57</v>
      </c>
      <c r="M25" s="110"/>
      <c r="N25" s="112" t="s">
        <v>61</v>
      </c>
      <c r="O25" s="110"/>
      <c r="P25" s="116"/>
      <c r="Q25" s="116"/>
      <c r="R25" s="112" t="s">
        <v>62</v>
      </c>
      <c r="S25" s="112" t="s">
        <v>60</v>
      </c>
      <c r="T25" s="86">
        <f t="shared" si="5"/>
        <v>0</v>
      </c>
      <c r="U25" s="87">
        <f t="shared" si="1"/>
        <v>0</v>
      </c>
      <c r="V25" s="74"/>
      <c r="W25" s="91">
        <f t="shared" si="2"/>
        <v>0.35</v>
      </c>
      <c r="X25" s="92">
        <f t="shared" si="3"/>
        <v>0</v>
      </c>
      <c r="Y25" s="92">
        <f t="shared" si="6"/>
        <v>0</v>
      </c>
      <c r="Z25" s="92">
        <f t="shared" si="4"/>
        <v>0</v>
      </c>
      <c r="AA25" s="90">
        <f t="shared" si="7"/>
        <v>0</v>
      </c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47"/>
      <c r="BK25" s="47"/>
      <c r="BL25" s="47"/>
      <c r="BM25" s="47"/>
      <c r="BN25" s="47"/>
      <c r="BO25" s="47"/>
      <c r="BP25" s="47"/>
      <c r="BQ25" s="47"/>
      <c r="BR25" s="47"/>
      <c r="BS25" s="47"/>
      <c r="BT25" s="47"/>
      <c r="BU25" s="47"/>
      <c r="BV25" s="47"/>
      <c r="BW25" s="47"/>
      <c r="BX25" s="47"/>
      <c r="BY25" s="128"/>
    </row>
    <row r="26" spans="1:77" ht="22.5" customHeight="1" x14ac:dyDescent="0.25">
      <c r="A26" s="93">
        <v>18</v>
      </c>
      <c r="B26" s="111"/>
      <c r="C26" s="112"/>
      <c r="D26" s="110" t="s">
        <v>55</v>
      </c>
      <c r="E26" s="110"/>
      <c r="F26" s="110"/>
      <c r="G26" s="110"/>
      <c r="H26" s="112"/>
      <c r="I26" s="110" t="s">
        <v>55</v>
      </c>
      <c r="J26" s="112" t="s">
        <v>56</v>
      </c>
      <c r="K26" s="116"/>
      <c r="L26" s="110" t="s">
        <v>57</v>
      </c>
      <c r="M26" s="110"/>
      <c r="N26" s="112" t="s">
        <v>61</v>
      </c>
      <c r="O26" s="110"/>
      <c r="P26" s="116"/>
      <c r="Q26" s="116"/>
      <c r="R26" s="112" t="s">
        <v>62</v>
      </c>
      <c r="S26" s="112" t="s">
        <v>60</v>
      </c>
      <c r="T26" s="86">
        <f t="shared" si="5"/>
        <v>0</v>
      </c>
      <c r="U26" s="87">
        <f t="shared" si="1"/>
        <v>0</v>
      </c>
      <c r="V26" s="74"/>
      <c r="W26" s="91">
        <f t="shared" si="2"/>
        <v>0.35</v>
      </c>
      <c r="X26" s="92">
        <f t="shared" si="3"/>
        <v>0</v>
      </c>
      <c r="Y26" s="92">
        <f t="shared" si="6"/>
        <v>0</v>
      </c>
      <c r="Z26" s="92">
        <f t="shared" si="4"/>
        <v>0</v>
      </c>
      <c r="AA26" s="90">
        <f t="shared" si="7"/>
        <v>0</v>
      </c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6"/>
      <c r="BB26" s="6"/>
      <c r="BC26" s="6"/>
      <c r="BD26" s="6"/>
      <c r="BE26" s="6"/>
      <c r="BF26" s="6"/>
      <c r="BG26" s="6"/>
      <c r="BH26" s="6"/>
      <c r="BI26" s="6"/>
      <c r="BJ26" s="47"/>
      <c r="BK26" s="47"/>
      <c r="BL26" s="47"/>
      <c r="BM26" s="47"/>
      <c r="BN26" s="47"/>
      <c r="BO26" s="47"/>
      <c r="BP26" s="47"/>
      <c r="BQ26" s="47"/>
      <c r="BR26" s="47"/>
      <c r="BS26" s="47"/>
      <c r="BT26" s="47"/>
      <c r="BU26" s="47"/>
      <c r="BV26" s="47"/>
      <c r="BW26" s="47"/>
      <c r="BX26" s="47"/>
      <c r="BY26" s="128"/>
    </row>
    <row r="27" spans="1:77" ht="22.5" customHeight="1" x14ac:dyDescent="0.25">
      <c r="A27" s="93">
        <v>19</v>
      </c>
      <c r="B27" s="109"/>
      <c r="C27" s="110"/>
      <c r="D27" s="110" t="s">
        <v>55</v>
      </c>
      <c r="E27" s="110"/>
      <c r="F27" s="110"/>
      <c r="G27" s="110"/>
      <c r="H27" s="110"/>
      <c r="I27" s="110" t="s">
        <v>55</v>
      </c>
      <c r="J27" s="110" t="s">
        <v>56</v>
      </c>
      <c r="K27" s="115"/>
      <c r="L27" s="110" t="s">
        <v>57</v>
      </c>
      <c r="M27" s="110"/>
      <c r="N27" s="110" t="s">
        <v>61</v>
      </c>
      <c r="O27" s="110"/>
      <c r="P27" s="115"/>
      <c r="Q27" s="115"/>
      <c r="R27" s="110" t="s">
        <v>62</v>
      </c>
      <c r="S27" s="110" t="s">
        <v>60</v>
      </c>
      <c r="T27" s="86">
        <f t="shared" si="5"/>
        <v>0</v>
      </c>
      <c r="U27" s="87">
        <f t="shared" si="1"/>
        <v>0</v>
      </c>
      <c r="V27" s="74"/>
      <c r="W27" s="91">
        <f t="shared" si="2"/>
        <v>0.35</v>
      </c>
      <c r="X27" s="92">
        <f t="shared" si="3"/>
        <v>0</v>
      </c>
      <c r="Y27" s="92">
        <f t="shared" si="6"/>
        <v>0</v>
      </c>
      <c r="Z27" s="92">
        <f t="shared" si="4"/>
        <v>0</v>
      </c>
      <c r="AA27" s="90">
        <f t="shared" si="7"/>
        <v>0</v>
      </c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6"/>
      <c r="BB27" s="6"/>
      <c r="BC27" s="6"/>
      <c r="BD27" s="6"/>
      <c r="BE27" s="6"/>
      <c r="BF27" s="6"/>
      <c r="BG27" s="6"/>
      <c r="BH27" s="6"/>
      <c r="BI27" s="6"/>
      <c r="BJ27" s="47"/>
      <c r="BK27" s="47"/>
      <c r="BL27" s="47"/>
      <c r="BM27" s="47"/>
      <c r="BN27" s="47"/>
      <c r="BO27" s="47"/>
      <c r="BP27" s="47"/>
      <c r="BQ27" s="47"/>
      <c r="BR27" s="47"/>
      <c r="BS27" s="47"/>
      <c r="BT27" s="47"/>
      <c r="BU27" s="47"/>
      <c r="BV27" s="47"/>
      <c r="BW27" s="47"/>
      <c r="BX27" s="47"/>
      <c r="BY27" s="128"/>
    </row>
    <row r="28" spans="1:77" ht="22.5" customHeight="1" x14ac:dyDescent="0.25">
      <c r="A28" s="85">
        <v>20</v>
      </c>
      <c r="B28" s="109"/>
      <c r="C28" s="110"/>
      <c r="D28" s="110" t="s">
        <v>55</v>
      </c>
      <c r="E28" s="110"/>
      <c r="F28" s="110"/>
      <c r="G28" s="110"/>
      <c r="H28" s="110"/>
      <c r="I28" s="110" t="s">
        <v>55</v>
      </c>
      <c r="J28" s="110" t="s">
        <v>56</v>
      </c>
      <c r="K28" s="115"/>
      <c r="L28" s="110" t="s">
        <v>57</v>
      </c>
      <c r="M28" s="110"/>
      <c r="N28" s="110" t="s">
        <v>61</v>
      </c>
      <c r="O28" s="110"/>
      <c r="P28" s="115"/>
      <c r="Q28" s="115"/>
      <c r="R28" s="110" t="s">
        <v>62</v>
      </c>
      <c r="S28" s="110" t="s">
        <v>60</v>
      </c>
      <c r="T28" s="86">
        <f t="shared" si="5"/>
        <v>0</v>
      </c>
      <c r="U28" s="87">
        <f t="shared" si="1"/>
        <v>0</v>
      </c>
      <c r="V28" s="74"/>
      <c r="W28" s="91">
        <f t="shared" si="2"/>
        <v>0.35</v>
      </c>
      <c r="X28" s="92">
        <f t="shared" si="3"/>
        <v>0</v>
      </c>
      <c r="Y28" s="92">
        <f t="shared" si="6"/>
        <v>0</v>
      </c>
      <c r="Z28" s="92">
        <f t="shared" si="4"/>
        <v>0</v>
      </c>
      <c r="AA28" s="90">
        <f t="shared" si="7"/>
        <v>0</v>
      </c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47"/>
      <c r="BK28" s="47"/>
      <c r="BL28" s="47"/>
      <c r="BM28" s="47"/>
      <c r="BN28" s="47"/>
      <c r="BO28" s="47"/>
      <c r="BP28" s="47"/>
      <c r="BQ28" s="47"/>
      <c r="BR28" s="47"/>
      <c r="BS28" s="47"/>
      <c r="BT28" s="47"/>
      <c r="BU28" s="47"/>
      <c r="BV28" s="47"/>
      <c r="BW28" s="47"/>
      <c r="BX28" s="47"/>
      <c r="BY28" s="128"/>
    </row>
    <row r="29" spans="1:77" ht="22.5" customHeight="1" x14ac:dyDescent="0.25">
      <c r="A29" s="85">
        <v>21</v>
      </c>
      <c r="B29" s="109"/>
      <c r="C29" s="110"/>
      <c r="D29" s="110" t="s">
        <v>55</v>
      </c>
      <c r="E29" s="110"/>
      <c r="F29" s="110"/>
      <c r="G29" s="110"/>
      <c r="H29" s="110"/>
      <c r="I29" s="110" t="s">
        <v>55</v>
      </c>
      <c r="J29" s="110" t="s">
        <v>56</v>
      </c>
      <c r="K29" s="115"/>
      <c r="L29" s="110" t="s">
        <v>57</v>
      </c>
      <c r="M29" s="110"/>
      <c r="N29" s="110" t="s">
        <v>61</v>
      </c>
      <c r="O29" s="110"/>
      <c r="P29" s="115"/>
      <c r="Q29" s="115"/>
      <c r="R29" s="110" t="s">
        <v>97</v>
      </c>
      <c r="S29" s="110" t="s">
        <v>60</v>
      </c>
      <c r="T29" s="86">
        <f t="shared" si="5"/>
        <v>0</v>
      </c>
      <c r="U29" s="87">
        <f t="shared" si="1"/>
        <v>0</v>
      </c>
      <c r="V29" s="74"/>
      <c r="W29" s="91">
        <f t="shared" si="2"/>
        <v>0.35</v>
      </c>
      <c r="X29" s="92">
        <f t="shared" si="3"/>
        <v>0</v>
      </c>
      <c r="Y29" s="92">
        <f t="shared" si="6"/>
        <v>0</v>
      </c>
      <c r="Z29" s="92">
        <f t="shared" si="4"/>
        <v>0</v>
      </c>
      <c r="AA29" s="90">
        <f t="shared" si="7"/>
        <v>0</v>
      </c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47"/>
      <c r="BK29" s="47"/>
      <c r="BL29" s="47"/>
      <c r="BM29" s="47"/>
      <c r="BN29" s="47"/>
      <c r="BO29" s="47"/>
      <c r="BP29" s="47"/>
      <c r="BQ29" s="47"/>
      <c r="BR29" s="47"/>
      <c r="BS29" s="47"/>
      <c r="BT29" s="47"/>
      <c r="BU29" s="47"/>
      <c r="BV29" s="47"/>
      <c r="BW29" s="47"/>
      <c r="BX29" s="47"/>
      <c r="BY29" s="128"/>
    </row>
    <row r="30" spans="1:77" ht="22.5" customHeight="1" x14ac:dyDescent="0.25">
      <c r="A30" s="85">
        <v>22</v>
      </c>
      <c r="B30" s="109"/>
      <c r="C30" s="110"/>
      <c r="D30" s="110" t="s">
        <v>55</v>
      </c>
      <c r="E30" s="110"/>
      <c r="F30" s="110"/>
      <c r="G30" s="110"/>
      <c r="H30" s="110"/>
      <c r="I30" s="110" t="s">
        <v>55</v>
      </c>
      <c r="J30" s="110" t="s">
        <v>56</v>
      </c>
      <c r="K30" s="115"/>
      <c r="L30" s="110" t="s">
        <v>57</v>
      </c>
      <c r="M30" s="110"/>
      <c r="N30" s="110" t="s">
        <v>61</v>
      </c>
      <c r="O30" s="110"/>
      <c r="P30" s="115"/>
      <c r="Q30" s="115"/>
      <c r="R30" s="110" t="s">
        <v>59</v>
      </c>
      <c r="S30" s="110" t="s">
        <v>60</v>
      </c>
      <c r="T30" s="86">
        <f t="shared" si="5"/>
        <v>0</v>
      </c>
      <c r="U30" s="87">
        <f t="shared" si="1"/>
        <v>0</v>
      </c>
      <c r="V30" s="74"/>
      <c r="W30" s="91">
        <f t="shared" si="2"/>
        <v>0.35</v>
      </c>
      <c r="X30" s="92">
        <f t="shared" si="3"/>
        <v>0</v>
      </c>
      <c r="Y30" s="92">
        <f t="shared" si="6"/>
        <v>0</v>
      </c>
      <c r="Z30" s="92">
        <f t="shared" si="4"/>
        <v>0</v>
      </c>
      <c r="AA30" s="90">
        <f t="shared" si="7"/>
        <v>0</v>
      </c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47"/>
      <c r="BK30" s="47"/>
      <c r="BL30" s="47"/>
      <c r="BM30" s="47"/>
      <c r="BN30" s="47"/>
      <c r="BO30" s="47"/>
      <c r="BP30" s="47"/>
      <c r="BQ30" s="47"/>
      <c r="BR30" s="47"/>
      <c r="BS30" s="47"/>
      <c r="BT30" s="47"/>
      <c r="BU30" s="47"/>
      <c r="BV30" s="47"/>
      <c r="BW30" s="47"/>
      <c r="BX30" s="47"/>
      <c r="BY30" s="128"/>
    </row>
    <row r="31" spans="1:77" ht="22.5" customHeight="1" x14ac:dyDescent="0.25">
      <c r="A31" s="85">
        <v>23</v>
      </c>
      <c r="B31" s="109"/>
      <c r="C31" s="110"/>
      <c r="D31" s="110" t="s">
        <v>55</v>
      </c>
      <c r="E31" s="110"/>
      <c r="F31" s="110"/>
      <c r="G31" s="110"/>
      <c r="H31" s="110"/>
      <c r="I31" s="110" t="s">
        <v>55</v>
      </c>
      <c r="J31" s="110" t="s">
        <v>56</v>
      </c>
      <c r="K31" s="115"/>
      <c r="L31" s="110" t="s">
        <v>57</v>
      </c>
      <c r="M31" s="110"/>
      <c r="N31" s="110" t="s">
        <v>61</v>
      </c>
      <c r="O31" s="110"/>
      <c r="P31" s="115"/>
      <c r="Q31" s="115"/>
      <c r="R31" s="110" t="s">
        <v>62</v>
      </c>
      <c r="S31" s="110" t="s">
        <v>60</v>
      </c>
      <c r="T31" s="86">
        <f t="shared" si="5"/>
        <v>0</v>
      </c>
      <c r="U31" s="87">
        <f t="shared" si="1"/>
        <v>0</v>
      </c>
      <c r="V31" s="74"/>
      <c r="W31" s="91">
        <f t="shared" si="2"/>
        <v>0.35</v>
      </c>
      <c r="X31" s="92">
        <f t="shared" si="3"/>
        <v>0</v>
      </c>
      <c r="Y31" s="92">
        <f t="shared" si="6"/>
        <v>0</v>
      </c>
      <c r="Z31" s="92">
        <f t="shared" si="4"/>
        <v>0</v>
      </c>
      <c r="AA31" s="90">
        <f t="shared" si="7"/>
        <v>0</v>
      </c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47"/>
      <c r="BK31" s="47"/>
      <c r="BL31" s="47"/>
      <c r="BM31" s="47"/>
      <c r="BN31" s="47"/>
      <c r="BO31" s="47"/>
      <c r="BP31" s="47"/>
      <c r="BQ31" s="47"/>
      <c r="BR31" s="47"/>
      <c r="BS31" s="47"/>
      <c r="BT31" s="47"/>
      <c r="BU31" s="47"/>
      <c r="BV31" s="47"/>
      <c r="BW31" s="47"/>
      <c r="BX31" s="47"/>
      <c r="BY31" s="128"/>
    </row>
    <row r="32" spans="1:77" ht="22.5" customHeight="1" x14ac:dyDescent="0.25">
      <c r="A32" s="85">
        <v>24</v>
      </c>
      <c r="B32" s="109"/>
      <c r="C32" s="110"/>
      <c r="D32" s="110" t="s">
        <v>55</v>
      </c>
      <c r="E32" s="110"/>
      <c r="F32" s="110"/>
      <c r="G32" s="110"/>
      <c r="H32" s="110"/>
      <c r="I32" s="110" t="s">
        <v>55</v>
      </c>
      <c r="J32" s="110" t="s">
        <v>56</v>
      </c>
      <c r="K32" s="115"/>
      <c r="L32" s="110" t="s">
        <v>57</v>
      </c>
      <c r="M32" s="110"/>
      <c r="N32" s="110" t="s">
        <v>61</v>
      </c>
      <c r="O32" s="110"/>
      <c r="P32" s="115"/>
      <c r="Q32" s="115"/>
      <c r="R32" s="110" t="s">
        <v>62</v>
      </c>
      <c r="S32" s="110" t="s">
        <v>60</v>
      </c>
      <c r="T32" s="86">
        <f t="shared" si="5"/>
        <v>0</v>
      </c>
      <c r="U32" s="87">
        <f t="shared" si="1"/>
        <v>0</v>
      </c>
      <c r="V32" s="74"/>
      <c r="W32" s="91">
        <f t="shared" si="2"/>
        <v>0.35</v>
      </c>
      <c r="X32" s="92">
        <f t="shared" si="3"/>
        <v>0</v>
      </c>
      <c r="Y32" s="92">
        <f t="shared" si="6"/>
        <v>0</v>
      </c>
      <c r="Z32" s="92">
        <f t="shared" si="4"/>
        <v>0</v>
      </c>
      <c r="AA32" s="90">
        <f t="shared" si="7"/>
        <v>0</v>
      </c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47"/>
      <c r="BK32" s="47"/>
      <c r="BL32" s="47"/>
      <c r="BM32" s="47"/>
      <c r="BN32" s="47"/>
      <c r="BO32" s="47"/>
      <c r="BP32" s="47"/>
      <c r="BQ32" s="47"/>
      <c r="BR32" s="47"/>
      <c r="BS32" s="47"/>
      <c r="BT32" s="47"/>
      <c r="BU32" s="47"/>
      <c r="BV32" s="47"/>
      <c r="BW32" s="47"/>
      <c r="BX32" s="47"/>
      <c r="BY32" s="128"/>
    </row>
    <row r="33" spans="1:77" ht="22.5" customHeight="1" x14ac:dyDescent="0.25">
      <c r="A33" s="85">
        <v>25</v>
      </c>
      <c r="B33" s="109"/>
      <c r="C33" s="110"/>
      <c r="D33" s="110" t="s">
        <v>55</v>
      </c>
      <c r="E33" s="110"/>
      <c r="F33" s="110"/>
      <c r="G33" s="110"/>
      <c r="H33" s="110"/>
      <c r="I33" s="110" t="s">
        <v>55</v>
      </c>
      <c r="J33" s="110" t="s">
        <v>56</v>
      </c>
      <c r="K33" s="115"/>
      <c r="L33" s="110" t="s">
        <v>57</v>
      </c>
      <c r="M33" s="110"/>
      <c r="N33" s="110" t="s">
        <v>61</v>
      </c>
      <c r="O33" s="110"/>
      <c r="P33" s="115"/>
      <c r="Q33" s="115"/>
      <c r="R33" s="110" t="s">
        <v>62</v>
      </c>
      <c r="S33" s="110" t="s">
        <v>60</v>
      </c>
      <c r="T33" s="86">
        <f t="shared" si="5"/>
        <v>0</v>
      </c>
      <c r="U33" s="87">
        <f t="shared" si="1"/>
        <v>0</v>
      </c>
      <c r="V33" s="74"/>
      <c r="W33" s="91">
        <f t="shared" si="2"/>
        <v>0.35</v>
      </c>
      <c r="X33" s="92">
        <f t="shared" si="3"/>
        <v>0</v>
      </c>
      <c r="Y33" s="92">
        <f t="shared" si="6"/>
        <v>0</v>
      </c>
      <c r="Z33" s="92">
        <f t="shared" si="4"/>
        <v>0</v>
      </c>
      <c r="AA33" s="90">
        <f t="shared" si="7"/>
        <v>0</v>
      </c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47"/>
      <c r="BK33" s="47"/>
      <c r="BL33" s="47"/>
      <c r="BM33" s="47"/>
      <c r="BN33" s="47"/>
      <c r="BO33" s="47"/>
      <c r="BP33" s="47"/>
      <c r="BQ33" s="47"/>
      <c r="BR33" s="47"/>
      <c r="BS33" s="47"/>
      <c r="BT33" s="47"/>
      <c r="BU33" s="47"/>
      <c r="BV33" s="47"/>
      <c r="BW33" s="47"/>
      <c r="BX33" s="47"/>
      <c r="BY33" s="128"/>
    </row>
    <row r="34" spans="1:77" ht="22.5" customHeight="1" x14ac:dyDescent="0.25">
      <c r="A34" s="85">
        <v>26</v>
      </c>
      <c r="B34" s="109"/>
      <c r="C34" s="110"/>
      <c r="D34" s="110" t="s">
        <v>55</v>
      </c>
      <c r="E34" s="110"/>
      <c r="F34" s="110"/>
      <c r="G34" s="110"/>
      <c r="H34" s="110"/>
      <c r="I34" s="110" t="s">
        <v>55</v>
      </c>
      <c r="J34" s="110" t="s">
        <v>56</v>
      </c>
      <c r="K34" s="115"/>
      <c r="L34" s="110" t="s">
        <v>57</v>
      </c>
      <c r="M34" s="110"/>
      <c r="N34" s="110" t="s">
        <v>61</v>
      </c>
      <c r="O34" s="110"/>
      <c r="P34" s="115"/>
      <c r="Q34" s="115"/>
      <c r="R34" s="110" t="s">
        <v>62</v>
      </c>
      <c r="S34" s="110" t="s">
        <v>60</v>
      </c>
      <c r="T34" s="86">
        <f t="shared" si="5"/>
        <v>0</v>
      </c>
      <c r="U34" s="87">
        <f t="shared" si="1"/>
        <v>0</v>
      </c>
      <c r="V34" s="74"/>
      <c r="W34" s="91">
        <f t="shared" si="2"/>
        <v>0.35</v>
      </c>
      <c r="X34" s="92">
        <f t="shared" si="3"/>
        <v>0</v>
      </c>
      <c r="Y34" s="92">
        <f t="shared" si="6"/>
        <v>0</v>
      </c>
      <c r="Z34" s="92">
        <f t="shared" si="4"/>
        <v>0</v>
      </c>
      <c r="AA34" s="90">
        <f t="shared" si="7"/>
        <v>0</v>
      </c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47"/>
      <c r="BK34" s="47"/>
      <c r="BL34" s="47"/>
      <c r="BM34" s="47"/>
      <c r="BN34" s="47"/>
      <c r="BO34" s="47"/>
      <c r="BP34" s="47"/>
      <c r="BQ34" s="47"/>
      <c r="BR34" s="47"/>
      <c r="BS34" s="47"/>
      <c r="BT34" s="47"/>
      <c r="BU34" s="47"/>
      <c r="BV34" s="47"/>
      <c r="BW34" s="47"/>
      <c r="BX34" s="47"/>
      <c r="BY34" s="128"/>
    </row>
    <row r="35" spans="1:77" ht="22.5" customHeight="1" x14ac:dyDescent="0.25">
      <c r="A35" s="85">
        <v>27</v>
      </c>
      <c r="B35" s="109"/>
      <c r="C35" s="110"/>
      <c r="D35" s="110" t="s">
        <v>55</v>
      </c>
      <c r="E35" s="110"/>
      <c r="F35" s="110"/>
      <c r="G35" s="110"/>
      <c r="H35" s="110"/>
      <c r="I35" s="110" t="s">
        <v>55</v>
      </c>
      <c r="J35" s="110" t="s">
        <v>56</v>
      </c>
      <c r="K35" s="115"/>
      <c r="L35" s="110" t="s">
        <v>57</v>
      </c>
      <c r="M35" s="110"/>
      <c r="N35" s="110" t="s">
        <v>115</v>
      </c>
      <c r="O35" s="110"/>
      <c r="P35" s="115"/>
      <c r="Q35" s="115"/>
      <c r="R35" s="110" t="s">
        <v>62</v>
      </c>
      <c r="S35" s="110" t="s">
        <v>60</v>
      </c>
      <c r="T35" s="86">
        <f t="shared" si="5"/>
        <v>0</v>
      </c>
      <c r="U35" s="87">
        <f t="shared" si="1"/>
        <v>0</v>
      </c>
      <c r="V35" s="74"/>
      <c r="W35" s="91">
        <f t="shared" si="2"/>
        <v>0.35</v>
      </c>
      <c r="X35" s="92">
        <f t="shared" si="3"/>
        <v>0</v>
      </c>
      <c r="Y35" s="92">
        <f t="shared" si="6"/>
        <v>0</v>
      </c>
      <c r="Z35" s="92">
        <f t="shared" si="4"/>
        <v>0</v>
      </c>
      <c r="AA35" s="90">
        <f t="shared" si="7"/>
        <v>0</v>
      </c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47"/>
      <c r="BK35" s="47"/>
      <c r="BL35" s="47"/>
      <c r="BM35" s="47"/>
      <c r="BN35" s="47"/>
      <c r="BO35" s="47"/>
      <c r="BP35" s="47"/>
      <c r="BQ35" s="47"/>
      <c r="BR35" s="47"/>
      <c r="BS35" s="47"/>
      <c r="BT35" s="47"/>
      <c r="BU35" s="47"/>
      <c r="BV35" s="47"/>
      <c r="BW35" s="47"/>
      <c r="BX35" s="47"/>
      <c r="BY35" s="128"/>
    </row>
    <row r="36" spans="1:77" ht="22.5" customHeight="1" x14ac:dyDescent="0.25">
      <c r="A36" s="85">
        <v>28</v>
      </c>
      <c r="B36" s="109"/>
      <c r="C36" s="110"/>
      <c r="D36" s="110" t="s">
        <v>55</v>
      </c>
      <c r="E36" s="110"/>
      <c r="F36" s="110"/>
      <c r="G36" s="110"/>
      <c r="H36" s="110"/>
      <c r="I36" s="110" t="s">
        <v>55</v>
      </c>
      <c r="J36" s="110" t="s">
        <v>56</v>
      </c>
      <c r="K36" s="115"/>
      <c r="L36" s="110" t="s">
        <v>57</v>
      </c>
      <c r="M36" s="110"/>
      <c r="N36" s="110" t="s">
        <v>61</v>
      </c>
      <c r="O36" s="110"/>
      <c r="P36" s="115"/>
      <c r="Q36" s="115"/>
      <c r="R36" s="110" t="s">
        <v>62</v>
      </c>
      <c r="S36" s="110" t="s">
        <v>60</v>
      </c>
      <c r="T36" s="86">
        <f t="shared" si="5"/>
        <v>0</v>
      </c>
      <c r="U36" s="87">
        <f t="shared" si="1"/>
        <v>0</v>
      </c>
      <c r="V36" s="74"/>
      <c r="W36" s="91">
        <f t="shared" si="2"/>
        <v>0.35</v>
      </c>
      <c r="X36" s="92">
        <f t="shared" si="3"/>
        <v>0</v>
      </c>
      <c r="Y36" s="92">
        <f t="shared" si="6"/>
        <v>0</v>
      </c>
      <c r="Z36" s="92">
        <f t="shared" si="4"/>
        <v>0</v>
      </c>
      <c r="AA36" s="90">
        <f t="shared" si="7"/>
        <v>0</v>
      </c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47"/>
      <c r="BK36" s="47"/>
      <c r="BL36" s="47"/>
      <c r="BM36" s="47"/>
      <c r="BN36" s="47"/>
      <c r="BO36" s="47"/>
      <c r="BP36" s="47"/>
      <c r="BQ36" s="47"/>
      <c r="BR36" s="47"/>
      <c r="BS36" s="47"/>
      <c r="BT36" s="47"/>
      <c r="BU36" s="47"/>
      <c r="BV36" s="47"/>
      <c r="BW36" s="47"/>
      <c r="BX36" s="47"/>
      <c r="BY36" s="128"/>
    </row>
    <row r="37" spans="1:77" ht="22.5" customHeight="1" x14ac:dyDescent="0.25">
      <c r="A37" s="85">
        <v>29</v>
      </c>
      <c r="B37" s="109"/>
      <c r="C37" s="110"/>
      <c r="D37" s="110" t="s">
        <v>55</v>
      </c>
      <c r="E37" s="110"/>
      <c r="F37" s="110"/>
      <c r="G37" s="110"/>
      <c r="H37" s="110"/>
      <c r="I37" s="110" t="s">
        <v>55</v>
      </c>
      <c r="J37" s="110" t="s">
        <v>56</v>
      </c>
      <c r="K37" s="115"/>
      <c r="L37" s="110" t="s">
        <v>57</v>
      </c>
      <c r="M37" s="110"/>
      <c r="N37" s="110" t="s">
        <v>61</v>
      </c>
      <c r="O37" s="110"/>
      <c r="P37" s="115"/>
      <c r="Q37" s="115"/>
      <c r="R37" s="110" t="s">
        <v>62</v>
      </c>
      <c r="S37" s="110" t="s">
        <v>60</v>
      </c>
      <c r="T37" s="86">
        <f t="shared" si="5"/>
        <v>0</v>
      </c>
      <c r="U37" s="87">
        <f t="shared" si="1"/>
        <v>0</v>
      </c>
      <c r="V37" s="74"/>
      <c r="W37" s="91">
        <f t="shared" si="2"/>
        <v>0.35</v>
      </c>
      <c r="X37" s="92">
        <f t="shared" si="3"/>
        <v>0</v>
      </c>
      <c r="Y37" s="92">
        <f t="shared" si="6"/>
        <v>0</v>
      </c>
      <c r="Z37" s="92">
        <f t="shared" si="4"/>
        <v>0</v>
      </c>
      <c r="AA37" s="90">
        <f t="shared" si="7"/>
        <v>0</v>
      </c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47"/>
      <c r="BK37" s="47"/>
      <c r="BL37" s="47"/>
      <c r="BM37" s="47"/>
      <c r="BN37" s="47"/>
      <c r="BO37" s="47"/>
      <c r="BP37" s="47"/>
      <c r="BQ37" s="47"/>
      <c r="BR37" s="47"/>
      <c r="BS37" s="47"/>
      <c r="BT37" s="47"/>
      <c r="BU37" s="47"/>
      <c r="BV37" s="47"/>
      <c r="BW37" s="47"/>
      <c r="BX37" s="47"/>
      <c r="BY37" s="128"/>
    </row>
    <row r="38" spans="1:77" ht="22.5" customHeight="1" x14ac:dyDescent="0.25">
      <c r="A38" s="85">
        <v>30</v>
      </c>
      <c r="B38" s="109"/>
      <c r="C38" s="110"/>
      <c r="D38" s="110" t="s">
        <v>55</v>
      </c>
      <c r="E38" s="110"/>
      <c r="F38" s="110"/>
      <c r="G38" s="110"/>
      <c r="H38" s="110"/>
      <c r="I38" s="110" t="s">
        <v>55</v>
      </c>
      <c r="J38" s="110" t="s">
        <v>56</v>
      </c>
      <c r="K38" s="115"/>
      <c r="L38" s="110" t="s">
        <v>57</v>
      </c>
      <c r="M38" s="110"/>
      <c r="N38" s="110" t="s">
        <v>61</v>
      </c>
      <c r="O38" s="110"/>
      <c r="P38" s="115"/>
      <c r="Q38" s="115"/>
      <c r="R38" s="110" t="s">
        <v>62</v>
      </c>
      <c r="S38" s="110" t="s">
        <v>60</v>
      </c>
      <c r="T38" s="86">
        <f t="shared" si="5"/>
        <v>0</v>
      </c>
      <c r="U38" s="87">
        <f t="shared" si="1"/>
        <v>0</v>
      </c>
      <c r="V38" s="74"/>
      <c r="W38" s="91">
        <f t="shared" si="2"/>
        <v>0.35</v>
      </c>
      <c r="X38" s="92">
        <f t="shared" si="3"/>
        <v>0</v>
      </c>
      <c r="Y38" s="92">
        <f t="shared" si="6"/>
        <v>0</v>
      </c>
      <c r="Z38" s="92">
        <f t="shared" si="4"/>
        <v>0</v>
      </c>
      <c r="AA38" s="90">
        <f t="shared" si="7"/>
        <v>0</v>
      </c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47"/>
      <c r="BK38" s="47"/>
      <c r="BL38" s="47"/>
      <c r="BM38" s="47"/>
      <c r="BN38" s="47"/>
      <c r="BO38" s="47"/>
      <c r="BP38" s="47"/>
      <c r="BQ38" s="47"/>
      <c r="BR38" s="47"/>
      <c r="BS38" s="47"/>
      <c r="BT38" s="47"/>
      <c r="BU38" s="47"/>
      <c r="BV38" s="47"/>
      <c r="BW38" s="47"/>
      <c r="BX38" s="47"/>
      <c r="BY38" s="128"/>
    </row>
    <row r="39" spans="1:77" ht="22.5" customHeight="1" x14ac:dyDescent="0.25">
      <c r="A39" s="85">
        <v>31</v>
      </c>
      <c r="B39" s="109"/>
      <c r="C39" s="110"/>
      <c r="D39" s="110" t="s">
        <v>55</v>
      </c>
      <c r="E39" s="110"/>
      <c r="F39" s="110"/>
      <c r="G39" s="110"/>
      <c r="H39" s="110"/>
      <c r="I39" s="110" t="s">
        <v>55</v>
      </c>
      <c r="J39" s="110" t="s">
        <v>56</v>
      </c>
      <c r="K39" s="115"/>
      <c r="L39" s="110" t="s">
        <v>57</v>
      </c>
      <c r="M39" s="110"/>
      <c r="N39" s="110" t="s">
        <v>61</v>
      </c>
      <c r="O39" s="110"/>
      <c r="P39" s="115"/>
      <c r="Q39" s="115"/>
      <c r="R39" s="110" t="s">
        <v>62</v>
      </c>
      <c r="S39" s="110" t="s">
        <v>60</v>
      </c>
      <c r="T39" s="86">
        <f t="shared" si="5"/>
        <v>0</v>
      </c>
      <c r="U39" s="87">
        <f t="shared" si="1"/>
        <v>0</v>
      </c>
      <c r="V39" s="74"/>
      <c r="W39" s="91">
        <f t="shared" si="2"/>
        <v>0.35</v>
      </c>
      <c r="X39" s="92">
        <f t="shared" si="3"/>
        <v>0</v>
      </c>
      <c r="Y39" s="92">
        <f t="shared" si="6"/>
        <v>0</v>
      </c>
      <c r="Z39" s="92">
        <f t="shared" si="4"/>
        <v>0</v>
      </c>
      <c r="AA39" s="90">
        <f t="shared" si="7"/>
        <v>0</v>
      </c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47"/>
      <c r="BK39" s="47"/>
      <c r="BL39" s="47"/>
      <c r="BM39" s="47"/>
      <c r="BN39" s="47"/>
      <c r="BO39" s="47"/>
      <c r="BP39" s="47"/>
      <c r="BQ39" s="47"/>
      <c r="BR39" s="47"/>
      <c r="BS39" s="47"/>
      <c r="BT39" s="47"/>
      <c r="BU39" s="47"/>
      <c r="BV39" s="47"/>
      <c r="BW39" s="47"/>
      <c r="BX39" s="47"/>
      <c r="BY39" s="128"/>
    </row>
    <row r="40" spans="1:77" ht="22.5" customHeight="1" x14ac:dyDescent="0.25">
      <c r="A40" s="85">
        <v>32</v>
      </c>
      <c r="B40" s="109"/>
      <c r="C40" s="110"/>
      <c r="D40" s="110" t="s">
        <v>55</v>
      </c>
      <c r="E40" s="110"/>
      <c r="F40" s="110"/>
      <c r="G40" s="110"/>
      <c r="H40" s="110"/>
      <c r="I40" s="110" t="s">
        <v>55</v>
      </c>
      <c r="J40" s="110" t="s">
        <v>56</v>
      </c>
      <c r="K40" s="115"/>
      <c r="L40" s="110" t="s">
        <v>57</v>
      </c>
      <c r="M40" s="110"/>
      <c r="N40" s="110" t="s">
        <v>61</v>
      </c>
      <c r="O40" s="110"/>
      <c r="P40" s="115"/>
      <c r="Q40" s="115"/>
      <c r="R40" s="110" t="s">
        <v>62</v>
      </c>
      <c r="S40" s="110" t="s">
        <v>60</v>
      </c>
      <c r="T40" s="86">
        <f t="shared" si="5"/>
        <v>0</v>
      </c>
      <c r="U40" s="87">
        <f t="shared" si="1"/>
        <v>0</v>
      </c>
      <c r="V40" s="74"/>
      <c r="W40" s="91">
        <f t="shared" si="2"/>
        <v>0.35</v>
      </c>
      <c r="X40" s="92">
        <f t="shared" si="3"/>
        <v>0</v>
      </c>
      <c r="Y40" s="92">
        <f t="shared" si="6"/>
        <v>0</v>
      </c>
      <c r="Z40" s="92">
        <f t="shared" si="4"/>
        <v>0</v>
      </c>
      <c r="AA40" s="90">
        <f t="shared" si="7"/>
        <v>0</v>
      </c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47"/>
      <c r="BK40" s="47"/>
      <c r="BL40" s="47"/>
      <c r="BM40" s="47"/>
      <c r="BN40" s="47"/>
      <c r="BO40" s="47"/>
      <c r="BP40" s="47"/>
      <c r="BQ40" s="47"/>
      <c r="BR40" s="47"/>
      <c r="BS40" s="47"/>
      <c r="BT40" s="47"/>
      <c r="BU40" s="47"/>
      <c r="BV40" s="47"/>
      <c r="BW40" s="47"/>
      <c r="BX40" s="47"/>
      <c r="BY40" s="128"/>
    </row>
    <row r="41" spans="1:77" ht="22.5" customHeight="1" x14ac:dyDescent="0.25">
      <c r="A41" s="85">
        <v>33</v>
      </c>
      <c r="B41" s="109"/>
      <c r="C41" s="110"/>
      <c r="D41" s="110" t="s">
        <v>55</v>
      </c>
      <c r="E41" s="110"/>
      <c r="F41" s="110"/>
      <c r="G41" s="110"/>
      <c r="H41" s="110"/>
      <c r="I41" s="110" t="s">
        <v>55</v>
      </c>
      <c r="J41" s="110" t="s">
        <v>56</v>
      </c>
      <c r="K41" s="115"/>
      <c r="L41" s="110" t="s">
        <v>57</v>
      </c>
      <c r="M41" s="110"/>
      <c r="N41" s="110" t="s">
        <v>61</v>
      </c>
      <c r="O41" s="110"/>
      <c r="P41" s="115"/>
      <c r="Q41" s="115"/>
      <c r="R41" s="110" t="s">
        <v>62</v>
      </c>
      <c r="S41" s="110" t="s">
        <v>60</v>
      </c>
      <c r="T41" s="86">
        <f t="shared" si="5"/>
        <v>0</v>
      </c>
      <c r="U41" s="87">
        <f t="shared" si="1"/>
        <v>0</v>
      </c>
      <c r="V41" s="74"/>
      <c r="W41" s="91">
        <f t="shared" ref="W41:W72" si="8">VLOOKUP(L41,$G$215:$H$220,2,FALSE)</f>
        <v>0.35</v>
      </c>
      <c r="X41" s="92">
        <f t="shared" ref="X41:X72" si="9">IF(M41&lt;0,-1,1)*IF(J41="full",K41,IF(L41="Gross Tax",0,$K$210*ABS(M41)))</f>
        <v>0</v>
      </c>
      <c r="Y41" s="92">
        <f t="shared" si="6"/>
        <v>0</v>
      </c>
      <c r="Z41" s="92">
        <f t="shared" ref="Z41:Z72" si="10">IF(M41&lt;0,-1,1)*(VLOOKUP(R41,$A$202:$BU$205,VLOOKUP($E$2,$A$208:$B$219,2,FALSE)+1,FALSE)/100*ABS(Q41))</f>
        <v>0</v>
      </c>
      <c r="AA41" s="90">
        <f t="shared" si="7"/>
        <v>0</v>
      </c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47"/>
      <c r="BK41" s="47"/>
      <c r="BL41" s="47"/>
      <c r="BM41" s="47"/>
      <c r="BN41" s="47"/>
      <c r="BO41" s="47"/>
      <c r="BP41" s="47"/>
      <c r="BQ41" s="47"/>
      <c r="BR41" s="47"/>
      <c r="BS41" s="47"/>
      <c r="BT41" s="47"/>
      <c r="BU41" s="47"/>
      <c r="BV41" s="47"/>
      <c r="BW41" s="47"/>
      <c r="BX41" s="47"/>
      <c r="BY41" s="128"/>
    </row>
    <row r="42" spans="1:77" ht="22.5" customHeight="1" x14ac:dyDescent="0.25">
      <c r="A42" s="93">
        <v>34</v>
      </c>
      <c r="B42" s="111"/>
      <c r="C42" s="112"/>
      <c r="D42" s="112" t="s">
        <v>55</v>
      </c>
      <c r="E42" s="110"/>
      <c r="F42" s="110"/>
      <c r="G42" s="110"/>
      <c r="H42" s="112"/>
      <c r="I42" s="112" t="s">
        <v>55</v>
      </c>
      <c r="J42" s="112" t="s">
        <v>56</v>
      </c>
      <c r="K42" s="116"/>
      <c r="L42" s="110" t="s">
        <v>57</v>
      </c>
      <c r="M42" s="110"/>
      <c r="N42" s="112" t="s">
        <v>61</v>
      </c>
      <c r="O42" s="110"/>
      <c r="P42" s="116"/>
      <c r="Q42" s="116"/>
      <c r="R42" s="112" t="s">
        <v>62</v>
      </c>
      <c r="S42" s="112" t="s">
        <v>60</v>
      </c>
      <c r="T42" s="86">
        <f t="shared" si="5"/>
        <v>0</v>
      </c>
      <c r="U42" s="87">
        <f t="shared" si="1"/>
        <v>0</v>
      </c>
      <c r="V42" s="74"/>
      <c r="W42" s="91">
        <f t="shared" si="8"/>
        <v>0.35</v>
      </c>
      <c r="X42" s="92">
        <f t="shared" si="9"/>
        <v>0</v>
      </c>
      <c r="Y42" s="92">
        <f t="shared" si="6"/>
        <v>0</v>
      </c>
      <c r="Z42" s="92">
        <f t="shared" si="10"/>
        <v>0</v>
      </c>
      <c r="AA42" s="90">
        <f t="shared" si="7"/>
        <v>0</v>
      </c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47"/>
      <c r="BK42" s="47"/>
      <c r="BL42" s="47"/>
      <c r="BM42" s="47"/>
      <c r="BN42" s="47"/>
      <c r="BO42" s="47"/>
      <c r="BP42" s="47"/>
      <c r="BQ42" s="47"/>
      <c r="BR42" s="47"/>
      <c r="BS42" s="47"/>
      <c r="BT42" s="47"/>
      <c r="BU42" s="47"/>
      <c r="BV42" s="47"/>
      <c r="BW42" s="47"/>
      <c r="BX42" s="47"/>
      <c r="BY42" s="128"/>
    </row>
    <row r="43" spans="1:77" ht="22.5" customHeight="1" x14ac:dyDescent="0.25">
      <c r="A43" s="85">
        <v>35</v>
      </c>
      <c r="B43" s="109"/>
      <c r="C43" s="110"/>
      <c r="D43" s="110" t="s">
        <v>55</v>
      </c>
      <c r="E43" s="110"/>
      <c r="F43" s="110"/>
      <c r="G43" s="110"/>
      <c r="H43" s="110"/>
      <c r="I43" s="110" t="s">
        <v>55</v>
      </c>
      <c r="J43" s="110" t="s">
        <v>56</v>
      </c>
      <c r="K43" s="115"/>
      <c r="L43" s="110" t="s">
        <v>57</v>
      </c>
      <c r="M43" s="110"/>
      <c r="N43" s="110" t="s">
        <v>61</v>
      </c>
      <c r="O43" s="110"/>
      <c r="P43" s="115"/>
      <c r="Q43" s="115"/>
      <c r="R43" s="110" t="s">
        <v>62</v>
      </c>
      <c r="S43" s="110" t="s">
        <v>60</v>
      </c>
      <c r="T43" s="86">
        <f t="shared" si="5"/>
        <v>0</v>
      </c>
      <c r="U43" s="87">
        <f t="shared" si="1"/>
        <v>0</v>
      </c>
      <c r="V43" s="74"/>
      <c r="W43" s="91">
        <f t="shared" si="8"/>
        <v>0.35</v>
      </c>
      <c r="X43" s="92">
        <f t="shared" si="9"/>
        <v>0</v>
      </c>
      <c r="Y43" s="92">
        <f t="shared" si="6"/>
        <v>0</v>
      </c>
      <c r="Z43" s="92">
        <f t="shared" si="10"/>
        <v>0</v>
      </c>
      <c r="AA43" s="90">
        <f t="shared" si="7"/>
        <v>0</v>
      </c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47"/>
      <c r="BK43" s="47"/>
      <c r="BL43" s="47"/>
      <c r="BM43" s="47"/>
      <c r="BN43" s="47"/>
      <c r="BO43" s="47"/>
      <c r="BP43" s="47"/>
      <c r="BQ43" s="47"/>
      <c r="BR43" s="47"/>
      <c r="BS43" s="47"/>
      <c r="BT43" s="47"/>
      <c r="BU43" s="47"/>
      <c r="BV43" s="47"/>
      <c r="BW43" s="47"/>
      <c r="BX43" s="47"/>
      <c r="BY43" s="128"/>
    </row>
    <row r="44" spans="1:77" ht="22.5" customHeight="1" x14ac:dyDescent="0.25">
      <c r="A44" s="93">
        <v>36</v>
      </c>
      <c r="B44" s="111"/>
      <c r="C44" s="112"/>
      <c r="D44" s="112" t="s">
        <v>55</v>
      </c>
      <c r="E44" s="110"/>
      <c r="F44" s="110"/>
      <c r="G44" s="110"/>
      <c r="H44" s="112"/>
      <c r="I44" s="112" t="s">
        <v>55</v>
      </c>
      <c r="J44" s="112" t="s">
        <v>56</v>
      </c>
      <c r="K44" s="116"/>
      <c r="L44" s="110" t="s">
        <v>57</v>
      </c>
      <c r="M44" s="110"/>
      <c r="N44" s="112" t="s">
        <v>61</v>
      </c>
      <c r="O44" s="110"/>
      <c r="P44" s="116"/>
      <c r="Q44" s="116"/>
      <c r="R44" s="112" t="s">
        <v>62</v>
      </c>
      <c r="S44" s="112" t="s">
        <v>60</v>
      </c>
      <c r="T44" s="86">
        <f t="shared" si="5"/>
        <v>0</v>
      </c>
      <c r="U44" s="87">
        <f t="shared" si="1"/>
        <v>0</v>
      </c>
      <c r="V44" s="74"/>
      <c r="W44" s="91">
        <f t="shared" si="8"/>
        <v>0.35</v>
      </c>
      <c r="X44" s="92">
        <f t="shared" si="9"/>
        <v>0</v>
      </c>
      <c r="Y44" s="92">
        <f t="shared" si="6"/>
        <v>0</v>
      </c>
      <c r="Z44" s="92">
        <f t="shared" si="10"/>
        <v>0</v>
      </c>
      <c r="AA44" s="90">
        <f t="shared" si="7"/>
        <v>0</v>
      </c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47"/>
      <c r="BK44" s="47"/>
      <c r="BL44" s="47"/>
      <c r="BM44" s="47"/>
      <c r="BN44" s="47"/>
      <c r="BO44" s="47"/>
      <c r="BP44" s="47"/>
      <c r="BQ44" s="47"/>
      <c r="BR44" s="47"/>
      <c r="BS44" s="47"/>
      <c r="BT44" s="47"/>
      <c r="BU44" s="47"/>
      <c r="BV44" s="47"/>
      <c r="BW44" s="47"/>
      <c r="BX44" s="47"/>
      <c r="BY44" s="128"/>
    </row>
    <row r="45" spans="1:77" ht="22.5" customHeight="1" x14ac:dyDescent="0.25">
      <c r="A45" s="85">
        <v>37</v>
      </c>
      <c r="B45" s="109"/>
      <c r="C45" s="110"/>
      <c r="D45" s="110" t="s">
        <v>55</v>
      </c>
      <c r="E45" s="110"/>
      <c r="F45" s="110"/>
      <c r="G45" s="110"/>
      <c r="H45" s="110"/>
      <c r="I45" s="110" t="s">
        <v>55</v>
      </c>
      <c r="J45" s="110" t="s">
        <v>56</v>
      </c>
      <c r="K45" s="115"/>
      <c r="L45" s="110" t="s">
        <v>57</v>
      </c>
      <c r="M45" s="110"/>
      <c r="N45" s="110" t="s">
        <v>61</v>
      </c>
      <c r="O45" s="110"/>
      <c r="P45" s="115"/>
      <c r="Q45" s="115"/>
      <c r="R45" s="110" t="s">
        <v>62</v>
      </c>
      <c r="S45" s="110" t="s">
        <v>60</v>
      </c>
      <c r="T45" s="86">
        <f t="shared" si="5"/>
        <v>0</v>
      </c>
      <c r="U45" s="87">
        <f t="shared" si="1"/>
        <v>0</v>
      </c>
      <c r="V45" s="74"/>
      <c r="W45" s="91">
        <f t="shared" si="8"/>
        <v>0.35</v>
      </c>
      <c r="X45" s="92">
        <f t="shared" si="9"/>
        <v>0</v>
      </c>
      <c r="Y45" s="92">
        <f t="shared" si="6"/>
        <v>0</v>
      </c>
      <c r="Z45" s="92">
        <f t="shared" si="10"/>
        <v>0</v>
      </c>
      <c r="AA45" s="90">
        <f t="shared" si="7"/>
        <v>0</v>
      </c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47"/>
      <c r="BK45" s="47"/>
      <c r="BL45" s="47"/>
      <c r="BM45" s="47"/>
      <c r="BN45" s="47"/>
      <c r="BO45" s="47"/>
      <c r="BP45" s="47"/>
      <c r="BQ45" s="47"/>
      <c r="BR45" s="47"/>
      <c r="BS45" s="47"/>
      <c r="BT45" s="47"/>
      <c r="BU45" s="47"/>
      <c r="BV45" s="47"/>
      <c r="BW45" s="47"/>
      <c r="BX45" s="47"/>
      <c r="BY45" s="128"/>
    </row>
    <row r="46" spans="1:77" ht="22.5" customHeight="1" x14ac:dyDescent="0.25">
      <c r="A46" s="93">
        <v>38</v>
      </c>
      <c r="B46" s="111"/>
      <c r="C46" s="112"/>
      <c r="D46" s="110" t="s">
        <v>55</v>
      </c>
      <c r="E46" s="110"/>
      <c r="F46" s="110"/>
      <c r="G46" s="110"/>
      <c r="H46" s="112"/>
      <c r="I46" s="110" t="s">
        <v>55</v>
      </c>
      <c r="J46" s="110" t="s">
        <v>56</v>
      </c>
      <c r="K46" s="116"/>
      <c r="L46" s="110" t="s">
        <v>57</v>
      </c>
      <c r="M46" s="110"/>
      <c r="N46" s="112" t="s">
        <v>61</v>
      </c>
      <c r="O46" s="110"/>
      <c r="P46" s="116"/>
      <c r="Q46" s="116"/>
      <c r="R46" s="110" t="s">
        <v>62</v>
      </c>
      <c r="S46" s="112" t="s">
        <v>60</v>
      </c>
      <c r="T46" s="86">
        <f t="shared" si="5"/>
        <v>0</v>
      </c>
      <c r="U46" s="87">
        <f t="shared" si="1"/>
        <v>0</v>
      </c>
      <c r="V46" s="74"/>
      <c r="W46" s="91">
        <f t="shared" si="8"/>
        <v>0.35</v>
      </c>
      <c r="X46" s="92">
        <f t="shared" si="9"/>
        <v>0</v>
      </c>
      <c r="Y46" s="92">
        <f t="shared" si="6"/>
        <v>0</v>
      </c>
      <c r="Z46" s="92">
        <f t="shared" si="10"/>
        <v>0</v>
      </c>
      <c r="AA46" s="90">
        <f t="shared" si="7"/>
        <v>0</v>
      </c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47"/>
      <c r="BK46" s="47"/>
      <c r="BL46" s="47"/>
      <c r="BM46" s="47"/>
      <c r="BN46" s="47"/>
      <c r="BO46" s="47"/>
      <c r="BP46" s="47"/>
      <c r="BQ46" s="47"/>
      <c r="BR46" s="47"/>
      <c r="BS46" s="47"/>
      <c r="BT46" s="47"/>
      <c r="BU46" s="47"/>
      <c r="BV46" s="47"/>
      <c r="BW46" s="47"/>
      <c r="BX46" s="47"/>
      <c r="BY46" s="128"/>
    </row>
    <row r="47" spans="1:77" ht="22.5" customHeight="1" x14ac:dyDescent="0.25">
      <c r="A47" s="85">
        <v>39</v>
      </c>
      <c r="B47" s="109"/>
      <c r="C47" s="110"/>
      <c r="D47" s="110" t="s">
        <v>55</v>
      </c>
      <c r="E47" s="110"/>
      <c r="F47" s="110"/>
      <c r="G47" s="110"/>
      <c r="H47" s="110"/>
      <c r="I47" s="110" t="s">
        <v>55</v>
      </c>
      <c r="J47" s="110" t="s">
        <v>56</v>
      </c>
      <c r="K47" s="115"/>
      <c r="L47" s="110" t="s">
        <v>57</v>
      </c>
      <c r="M47" s="110"/>
      <c r="N47" s="110" t="s">
        <v>61</v>
      </c>
      <c r="O47" s="110"/>
      <c r="P47" s="115"/>
      <c r="Q47" s="115"/>
      <c r="R47" s="110" t="s">
        <v>62</v>
      </c>
      <c r="S47" s="110" t="s">
        <v>60</v>
      </c>
      <c r="T47" s="86">
        <f t="shared" si="5"/>
        <v>0</v>
      </c>
      <c r="U47" s="87">
        <f t="shared" si="1"/>
        <v>0</v>
      </c>
      <c r="V47" s="74"/>
      <c r="W47" s="91">
        <f t="shared" si="8"/>
        <v>0.35</v>
      </c>
      <c r="X47" s="92">
        <f t="shared" si="9"/>
        <v>0</v>
      </c>
      <c r="Y47" s="92">
        <f t="shared" si="6"/>
        <v>0</v>
      </c>
      <c r="Z47" s="92">
        <f t="shared" si="10"/>
        <v>0</v>
      </c>
      <c r="AA47" s="90">
        <f t="shared" si="7"/>
        <v>0</v>
      </c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47"/>
      <c r="BK47" s="47"/>
      <c r="BL47" s="47"/>
      <c r="BM47" s="47"/>
      <c r="BN47" s="47"/>
      <c r="BO47" s="47"/>
      <c r="BP47" s="47"/>
      <c r="BQ47" s="47"/>
      <c r="BR47" s="47"/>
      <c r="BS47" s="47"/>
      <c r="BT47" s="47"/>
      <c r="BU47" s="47"/>
      <c r="BV47" s="47"/>
      <c r="BW47" s="47"/>
      <c r="BX47" s="47"/>
      <c r="BY47" s="128"/>
    </row>
    <row r="48" spans="1:77" ht="22.5" customHeight="1" x14ac:dyDescent="0.25">
      <c r="A48" s="85">
        <v>40</v>
      </c>
      <c r="B48" s="109"/>
      <c r="C48" s="110"/>
      <c r="D48" s="110" t="s">
        <v>55</v>
      </c>
      <c r="E48" s="110"/>
      <c r="F48" s="110"/>
      <c r="G48" s="110"/>
      <c r="H48" s="110"/>
      <c r="I48" s="110" t="s">
        <v>55</v>
      </c>
      <c r="J48" s="110" t="s">
        <v>56</v>
      </c>
      <c r="K48" s="115"/>
      <c r="L48" s="110" t="s">
        <v>57</v>
      </c>
      <c r="M48" s="110"/>
      <c r="N48" s="110" t="s">
        <v>61</v>
      </c>
      <c r="O48" s="110"/>
      <c r="P48" s="115"/>
      <c r="Q48" s="115"/>
      <c r="R48" s="110" t="s">
        <v>62</v>
      </c>
      <c r="S48" s="110" t="s">
        <v>60</v>
      </c>
      <c r="T48" s="86">
        <f t="shared" si="5"/>
        <v>0</v>
      </c>
      <c r="U48" s="87">
        <f t="shared" si="1"/>
        <v>0</v>
      </c>
      <c r="V48" s="74"/>
      <c r="W48" s="91">
        <f t="shared" si="8"/>
        <v>0.35</v>
      </c>
      <c r="X48" s="92">
        <f t="shared" si="9"/>
        <v>0</v>
      </c>
      <c r="Y48" s="92">
        <f t="shared" si="6"/>
        <v>0</v>
      </c>
      <c r="Z48" s="92">
        <f t="shared" si="10"/>
        <v>0</v>
      </c>
      <c r="AA48" s="90">
        <f t="shared" si="7"/>
        <v>0</v>
      </c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6"/>
      <c r="AW48" s="6"/>
      <c r="AX48" s="6"/>
      <c r="AY48" s="6"/>
      <c r="AZ48" s="6"/>
      <c r="BA48" s="6"/>
      <c r="BB48" s="6"/>
      <c r="BC48" s="6"/>
      <c r="BD48" s="6"/>
      <c r="BE48" s="6"/>
      <c r="BF48" s="6"/>
      <c r="BG48" s="6"/>
      <c r="BH48" s="6"/>
      <c r="BI48" s="6"/>
      <c r="BJ48" s="47"/>
      <c r="BK48" s="47"/>
      <c r="BL48" s="47"/>
      <c r="BM48" s="47"/>
      <c r="BN48" s="47"/>
      <c r="BO48" s="47"/>
      <c r="BP48" s="47"/>
      <c r="BQ48" s="47"/>
      <c r="BR48" s="47"/>
      <c r="BS48" s="47"/>
      <c r="BT48" s="47"/>
      <c r="BU48" s="47"/>
      <c r="BV48" s="47"/>
      <c r="BW48" s="47"/>
      <c r="BX48" s="47"/>
      <c r="BY48" s="128"/>
    </row>
    <row r="49" spans="1:77" ht="22.5" customHeight="1" x14ac:dyDescent="0.25">
      <c r="A49" s="85">
        <v>41</v>
      </c>
      <c r="B49" s="109"/>
      <c r="C49" s="110"/>
      <c r="D49" s="110" t="s">
        <v>55</v>
      </c>
      <c r="E49" s="110"/>
      <c r="F49" s="110"/>
      <c r="G49" s="110"/>
      <c r="H49" s="110"/>
      <c r="I49" s="110" t="s">
        <v>55</v>
      </c>
      <c r="J49" s="110" t="s">
        <v>56</v>
      </c>
      <c r="K49" s="115"/>
      <c r="L49" s="110" t="s">
        <v>57</v>
      </c>
      <c r="M49" s="110"/>
      <c r="N49" s="110" t="s">
        <v>61</v>
      </c>
      <c r="O49" s="110"/>
      <c r="P49" s="115"/>
      <c r="Q49" s="115"/>
      <c r="R49" s="110" t="s">
        <v>62</v>
      </c>
      <c r="S49" s="110" t="s">
        <v>60</v>
      </c>
      <c r="T49" s="86">
        <f t="shared" si="5"/>
        <v>0</v>
      </c>
      <c r="U49" s="87">
        <f t="shared" si="1"/>
        <v>0</v>
      </c>
      <c r="V49" s="74"/>
      <c r="W49" s="91">
        <f t="shared" si="8"/>
        <v>0.35</v>
      </c>
      <c r="X49" s="92">
        <f t="shared" si="9"/>
        <v>0</v>
      </c>
      <c r="Y49" s="92">
        <f t="shared" si="6"/>
        <v>0</v>
      </c>
      <c r="Z49" s="92">
        <f t="shared" si="10"/>
        <v>0</v>
      </c>
      <c r="AA49" s="90">
        <f t="shared" si="7"/>
        <v>0</v>
      </c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47"/>
      <c r="BK49" s="47"/>
      <c r="BL49" s="47"/>
      <c r="BM49" s="47"/>
      <c r="BN49" s="47"/>
      <c r="BO49" s="47"/>
      <c r="BP49" s="47"/>
      <c r="BQ49" s="47"/>
      <c r="BR49" s="47"/>
      <c r="BS49" s="47"/>
      <c r="BT49" s="47"/>
      <c r="BU49" s="47"/>
      <c r="BV49" s="47"/>
      <c r="BW49" s="47"/>
      <c r="BX49" s="47"/>
      <c r="BY49" s="128"/>
    </row>
    <row r="50" spans="1:77" ht="22.5" customHeight="1" x14ac:dyDescent="0.25">
      <c r="A50" s="85">
        <v>42</v>
      </c>
      <c r="B50" s="109"/>
      <c r="C50" s="110"/>
      <c r="D50" s="110" t="s">
        <v>55</v>
      </c>
      <c r="E50" s="110"/>
      <c r="F50" s="110"/>
      <c r="G50" s="110"/>
      <c r="H50" s="110"/>
      <c r="I50" s="110" t="s">
        <v>55</v>
      </c>
      <c r="J50" s="110" t="s">
        <v>56</v>
      </c>
      <c r="K50" s="115"/>
      <c r="L50" s="110" t="s">
        <v>57</v>
      </c>
      <c r="M50" s="110"/>
      <c r="N50" s="110" t="s">
        <v>61</v>
      </c>
      <c r="O50" s="110"/>
      <c r="P50" s="115"/>
      <c r="Q50" s="115"/>
      <c r="R50" s="110" t="s">
        <v>62</v>
      </c>
      <c r="S50" s="110" t="s">
        <v>60</v>
      </c>
      <c r="T50" s="86">
        <f t="shared" si="5"/>
        <v>0</v>
      </c>
      <c r="U50" s="87">
        <f t="shared" si="1"/>
        <v>0</v>
      </c>
      <c r="V50" s="74"/>
      <c r="W50" s="91">
        <f t="shared" si="8"/>
        <v>0.35</v>
      </c>
      <c r="X50" s="92">
        <f t="shared" si="9"/>
        <v>0</v>
      </c>
      <c r="Y50" s="92">
        <f t="shared" si="6"/>
        <v>0</v>
      </c>
      <c r="Z50" s="92">
        <f t="shared" si="10"/>
        <v>0</v>
      </c>
      <c r="AA50" s="90">
        <f t="shared" si="7"/>
        <v>0</v>
      </c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47"/>
      <c r="BK50" s="47"/>
      <c r="BL50" s="47"/>
      <c r="BM50" s="47"/>
      <c r="BN50" s="47"/>
      <c r="BO50" s="47"/>
      <c r="BP50" s="47"/>
      <c r="BQ50" s="47"/>
      <c r="BR50" s="47"/>
      <c r="BS50" s="47"/>
      <c r="BT50" s="47"/>
      <c r="BU50" s="47"/>
      <c r="BV50" s="47"/>
      <c r="BW50" s="47"/>
      <c r="BX50" s="47"/>
      <c r="BY50" s="128"/>
    </row>
    <row r="51" spans="1:77" ht="22.5" customHeight="1" x14ac:dyDescent="0.25">
      <c r="A51" s="85">
        <v>43</v>
      </c>
      <c r="B51" s="109"/>
      <c r="C51" s="110"/>
      <c r="D51" s="110" t="s">
        <v>55</v>
      </c>
      <c r="E51" s="110"/>
      <c r="F51" s="110"/>
      <c r="G51" s="110"/>
      <c r="H51" s="110"/>
      <c r="I51" s="110" t="s">
        <v>55</v>
      </c>
      <c r="J51" s="110" t="s">
        <v>56</v>
      </c>
      <c r="K51" s="115"/>
      <c r="L51" s="110" t="s">
        <v>57</v>
      </c>
      <c r="M51" s="110"/>
      <c r="N51" s="110" t="s">
        <v>61</v>
      </c>
      <c r="O51" s="110"/>
      <c r="P51" s="115"/>
      <c r="Q51" s="115"/>
      <c r="R51" s="110" t="s">
        <v>62</v>
      </c>
      <c r="S51" s="110" t="s">
        <v>60</v>
      </c>
      <c r="T51" s="86">
        <f t="shared" si="5"/>
        <v>0</v>
      </c>
      <c r="U51" s="87">
        <f t="shared" si="1"/>
        <v>0</v>
      </c>
      <c r="V51" s="74"/>
      <c r="W51" s="91">
        <f t="shared" si="8"/>
        <v>0.35</v>
      </c>
      <c r="X51" s="92">
        <f t="shared" si="9"/>
        <v>0</v>
      </c>
      <c r="Y51" s="92">
        <f t="shared" si="6"/>
        <v>0</v>
      </c>
      <c r="Z51" s="92">
        <f t="shared" si="10"/>
        <v>0</v>
      </c>
      <c r="AA51" s="90">
        <f t="shared" si="7"/>
        <v>0</v>
      </c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47"/>
      <c r="BK51" s="47"/>
      <c r="BL51" s="47"/>
      <c r="BM51" s="47"/>
      <c r="BN51" s="47"/>
      <c r="BO51" s="47"/>
      <c r="BP51" s="47"/>
      <c r="BQ51" s="47"/>
      <c r="BR51" s="47"/>
      <c r="BS51" s="47"/>
      <c r="BT51" s="47"/>
      <c r="BU51" s="47"/>
      <c r="BV51" s="47"/>
      <c r="BW51" s="47"/>
      <c r="BX51" s="47"/>
      <c r="BY51" s="128"/>
    </row>
    <row r="52" spans="1:77" ht="22.5" customHeight="1" x14ac:dyDescent="0.25">
      <c r="A52" s="85">
        <v>44</v>
      </c>
      <c r="B52" s="109"/>
      <c r="C52" s="110"/>
      <c r="D52" s="110" t="s">
        <v>55</v>
      </c>
      <c r="E52" s="110"/>
      <c r="F52" s="110"/>
      <c r="G52" s="110"/>
      <c r="H52" s="110"/>
      <c r="I52" s="110" t="s">
        <v>55</v>
      </c>
      <c r="J52" s="110" t="s">
        <v>56</v>
      </c>
      <c r="K52" s="115"/>
      <c r="L52" s="110" t="s">
        <v>57</v>
      </c>
      <c r="M52" s="110"/>
      <c r="N52" s="110" t="s">
        <v>61</v>
      </c>
      <c r="O52" s="110"/>
      <c r="P52" s="115"/>
      <c r="Q52" s="115"/>
      <c r="R52" s="110" t="s">
        <v>62</v>
      </c>
      <c r="S52" s="110" t="s">
        <v>60</v>
      </c>
      <c r="T52" s="86">
        <f t="shared" si="5"/>
        <v>0</v>
      </c>
      <c r="U52" s="87">
        <f t="shared" si="1"/>
        <v>0</v>
      </c>
      <c r="V52" s="74"/>
      <c r="W52" s="91">
        <f t="shared" si="8"/>
        <v>0.35</v>
      </c>
      <c r="X52" s="92">
        <f t="shared" si="9"/>
        <v>0</v>
      </c>
      <c r="Y52" s="92">
        <f t="shared" si="6"/>
        <v>0</v>
      </c>
      <c r="Z52" s="92">
        <f t="shared" si="10"/>
        <v>0</v>
      </c>
      <c r="AA52" s="90">
        <f t="shared" si="7"/>
        <v>0</v>
      </c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47"/>
      <c r="BK52" s="47"/>
      <c r="BL52" s="47"/>
      <c r="BM52" s="47"/>
      <c r="BN52" s="47"/>
      <c r="BO52" s="47"/>
      <c r="BP52" s="47"/>
      <c r="BQ52" s="47"/>
      <c r="BR52" s="47"/>
      <c r="BS52" s="47"/>
      <c r="BT52" s="47"/>
      <c r="BU52" s="47"/>
      <c r="BV52" s="47"/>
      <c r="BW52" s="47"/>
      <c r="BX52" s="47"/>
      <c r="BY52" s="128"/>
    </row>
    <row r="53" spans="1:77" ht="22.5" customHeight="1" x14ac:dyDescent="0.25">
      <c r="A53" s="85">
        <v>45</v>
      </c>
      <c r="B53" s="109"/>
      <c r="C53" s="110"/>
      <c r="D53" s="110" t="s">
        <v>55</v>
      </c>
      <c r="E53" s="110"/>
      <c r="F53" s="110"/>
      <c r="G53" s="110"/>
      <c r="H53" s="110"/>
      <c r="I53" s="110" t="s">
        <v>55</v>
      </c>
      <c r="J53" s="110" t="s">
        <v>56</v>
      </c>
      <c r="K53" s="115"/>
      <c r="L53" s="110" t="s">
        <v>57</v>
      </c>
      <c r="M53" s="110"/>
      <c r="N53" s="110" t="s">
        <v>61</v>
      </c>
      <c r="O53" s="110"/>
      <c r="P53" s="115"/>
      <c r="Q53" s="115"/>
      <c r="R53" s="110" t="s">
        <v>62</v>
      </c>
      <c r="S53" s="110" t="s">
        <v>60</v>
      </c>
      <c r="T53" s="86">
        <f t="shared" si="5"/>
        <v>0</v>
      </c>
      <c r="U53" s="87">
        <f t="shared" si="1"/>
        <v>0</v>
      </c>
      <c r="V53" s="74"/>
      <c r="W53" s="91">
        <f t="shared" si="8"/>
        <v>0.35</v>
      </c>
      <c r="X53" s="92">
        <f t="shared" si="9"/>
        <v>0</v>
      </c>
      <c r="Y53" s="92">
        <f t="shared" si="6"/>
        <v>0</v>
      </c>
      <c r="Z53" s="92">
        <f t="shared" si="10"/>
        <v>0</v>
      </c>
      <c r="AA53" s="90">
        <f t="shared" si="7"/>
        <v>0</v>
      </c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47"/>
      <c r="BK53" s="47"/>
      <c r="BL53" s="47"/>
      <c r="BM53" s="47"/>
      <c r="BN53" s="47"/>
      <c r="BO53" s="47"/>
      <c r="BP53" s="47"/>
      <c r="BQ53" s="47"/>
      <c r="BR53" s="47"/>
      <c r="BS53" s="47"/>
      <c r="BT53" s="47"/>
      <c r="BU53" s="47"/>
      <c r="BV53" s="47"/>
      <c r="BW53" s="47"/>
      <c r="BX53" s="47"/>
      <c r="BY53" s="128"/>
    </row>
    <row r="54" spans="1:77" ht="22.5" customHeight="1" x14ac:dyDescent="0.25">
      <c r="A54" s="85">
        <v>46</v>
      </c>
      <c r="B54" s="109"/>
      <c r="C54" s="110"/>
      <c r="D54" s="110" t="s">
        <v>55</v>
      </c>
      <c r="E54" s="110"/>
      <c r="F54" s="110"/>
      <c r="G54" s="110"/>
      <c r="H54" s="110"/>
      <c r="I54" s="110" t="s">
        <v>55</v>
      </c>
      <c r="J54" s="110" t="s">
        <v>56</v>
      </c>
      <c r="K54" s="115"/>
      <c r="L54" s="110" t="s">
        <v>57</v>
      </c>
      <c r="M54" s="110"/>
      <c r="N54" s="110" t="s">
        <v>61</v>
      </c>
      <c r="O54" s="110"/>
      <c r="P54" s="115"/>
      <c r="Q54" s="115"/>
      <c r="R54" s="110" t="s">
        <v>62</v>
      </c>
      <c r="S54" s="110" t="s">
        <v>60</v>
      </c>
      <c r="T54" s="86">
        <f t="shared" si="5"/>
        <v>0</v>
      </c>
      <c r="U54" s="87">
        <f t="shared" si="1"/>
        <v>0</v>
      </c>
      <c r="V54" s="74"/>
      <c r="W54" s="91">
        <f t="shared" si="8"/>
        <v>0.35</v>
      </c>
      <c r="X54" s="92">
        <f t="shared" si="9"/>
        <v>0</v>
      </c>
      <c r="Y54" s="92">
        <f t="shared" si="6"/>
        <v>0</v>
      </c>
      <c r="Z54" s="92">
        <f t="shared" si="10"/>
        <v>0</v>
      </c>
      <c r="AA54" s="90">
        <f t="shared" si="7"/>
        <v>0</v>
      </c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47"/>
      <c r="BK54" s="47"/>
      <c r="BL54" s="47"/>
      <c r="BM54" s="47"/>
      <c r="BN54" s="47"/>
      <c r="BO54" s="47"/>
      <c r="BP54" s="47"/>
      <c r="BQ54" s="47"/>
      <c r="BR54" s="47"/>
      <c r="BS54" s="47"/>
      <c r="BT54" s="47"/>
      <c r="BU54" s="47"/>
      <c r="BV54" s="47"/>
      <c r="BW54" s="47"/>
      <c r="BX54" s="47"/>
      <c r="BY54" s="128"/>
    </row>
    <row r="55" spans="1:77" ht="22.5" customHeight="1" x14ac:dyDescent="0.25">
      <c r="A55" s="85">
        <v>47</v>
      </c>
      <c r="B55" s="109"/>
      <c r="C55" s="110"/>
      <c r="D55" s="110" t="s">
        <v>55</v>
      </c>
      <c r="E55" s="110"/>
      <c r="F55" s="110"/>
      <c r="G55" s="110"/>
      <c r="H55" s="110"/>
      <c r="I55" s="110" t="s">
        <v>55</v>
      </c>
      <c r="J55" s="110" t="s">
        <v>56</v>
      </c>
      <c r="K55" s="115"/>
      <c r="L55" s="110" t="s">
        <v>57</v>
      </c>
      <c r="M55" s="110"/>
      <c r="N55" s="110" t="s">
        <v>61</v>
      </c>
      <c r="O55" s="110"/>
      <c r="P55" s="115"/>
      <c r="Q55" s="115"/>
      <c r="R55" s="110" t="s">
        <v>62</v>
      </c>
      <c r="S55" s="110" t="s">
        <v>60</v>
      </c>
      <c r="T55" s="86">
        <f t="shared" si="5"/>
        <v>0</v>
      </c>
      <c r="U55" s="87">
        <f t="shared" si="1"/>
        <v>0</v>
      </c>
      <c r="V55" s="74"/>
      <c r="W55" s="91">
        <f t="shared" si="8"/>
        <v>0.35</v>
      </c>
      <c r="X55" s="92">
        <f t="shared" si="9"/>
        <v>0</v>
      </c>
      <c r="Y55" s="92">
        <f t="shared" si="6"/>
        <v>0</v>
      </c>
      <c r="Z55" s="92">
        <f t="shared" si="10"/>
        <v>0</v>
      </c>
      <c r="AA55" s="90">
        <f t="shared" si="7"/>
        <v>0</v>
      </c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47"/>
      <c r="BK55" s="47"/>
      <c r="BL55" s="47"/>
      <c r="BM55" s="47"/>
      <c r="BN55" s="47"/>
      <c r="BO55" s="47"/>
      <c r="BP55" s="47"/>
      <c r="BQ55" s="47"/>
      <c r="BR55" s="47"/>
      <c r="BS55" s="47"/>
      <c r="BT55" s="47"/>
      <c r="BU55" s="47"/>
      <c r="BV55" s="47"/>
      <c r="BW55" s="47"/>
      <c r="BX55" s="47"/>
      <c r="BY55" s="128"/>
    </row>
    <row r="56" spans="1:77" ht="22.5" customHeight="1" x14ac:dyDescent="0.25">
      <c r="A56" s="85">
        <v>48</v>
      </c>
      <c r="B56" s="109"/>
      <c r="C56" s="110"/>
      <c r="D56" s="110" t="s">
        <v>55</v>
      </c>
      <c r="E56" s="110"/>
      <c r="F56" s="110"/>
      <c r="G56" s="110"/>
      <c r="H56" s="110"/>
      <c r="I56" s="110" t="s">
        <v>55</v>
      </c>
      <c r="J56" s="110" t="s">
        <v>56</v>
      </c>
      <c r="K56" s="115"/>
      <c r="L56" s="110" t="s">
        <v>57</v>
      </c>
      <c r="M56" s="110"/>
      <c r="N56" s="110" t="s">
        <v>61</v>
      </c>
      <c r="O56" s="110"/>
      <c r="P56" s="115"/>
      <c r="Q56" s="115"/>
      <c r="R56" s="110" t="s">
        <v>62</v>
      </c>
      <c r="S56" s="110" t="s">
        <v>60</v>
      </c>
      <c r="T56" s="86">
        <f t="shared" si="5"/>
        <v>0</v>
      </c>
      <c r="U56" s="87">
        <f t="shared" si="1"/>
        <v>0</v>
      </c>
      <c r="V56" s="74"/>
      <c r="W56" s="91">
        <f t="shared" si="8"/>
        <v>0.35</v>
      </c>
      <c r="X56" s="92">
        <f t="shared" si="9"/>
        <v>0</v>
      </c>
      <c r="Y56" s="92">
        <f t="shared" si="6"/>
        <v>0</v>
      </c>
      <c r="Z56" s="92">
        <f t="shared" si="10"/>
        <v>0</v>
      </c>
      <c r="AA56" s="90">
        <f t="shared" si="7"/>
        <v>0</v>
      </c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47"/>
      <c r="BK56" s="47"/>
      <c r="BL56" s="47"/>
      <c r="BM56" s="47"/>
      <c r="BN56" s="47"/>
      <c r="BO56" s="47"/>
      <c r="BP56" s="47"/>
      <c r="BQ56" s="47"/>
      <c r="BR56" s="47"/>
      <c r="BS56" s="47"/>
      <c r="BT56" s="47"/>
      <c r="BU56" s="47"/>
      <c r="BV56" s="47"/>
      <c r="BW56" s="47"/>
      <c r="BX56" s="47"/>
      <c r="BY56" s="128"/>
    </row>
    <row r="57" spans="1:77" ht="22.5" customHeight="1" x14ac:dyDescent="0.25">
      <c r="A57" s="85">
        <v>49</v>
      </c>
      <c r="B57" s="109"/>
      <c r="C57" s="110"/>
      <c r="D57" s="110" t="s">
        <v>55</v>
      </c>
      <c r="E57" s="110"/>
      <c r="F57" s="110"/>
      <c r="G57" s="110"/>
      <c r="H57" s="110"/>
      <c r="I57" s="110" t="s">
        <v>55</v>
      </c>
      <c r="J57" s="110" t="s">
        <v>56</v>
      </c>
      <c r="K57" s="115"/>
      <c r="L57" s="110" t="s">
        <v>57</v>
      </c>
      <c r="M57" s="110"/>
      <c r="N57" s="110" t="s">
        <v>61</v>
      </c>
      <c r="O57" s="110"/>
      <c r="P57" s="115"/>
      <c r="Q57" s="115"/>
      <c r="R57" s="110" t="s">
        <v>62</v>
      </c>
      <c r="S57" s="110" t="s">
        <v>60</v>
      </c>
      <c r="T57" s="86">
        <f t="shared" si="5"/>
        <v>0</v>
      </c>
      <c r="U57" s="87">
        <f t="shared" si="1"/>
        <v>0</v>
      </c>
      <c r="V57" s="74"/>
      <c r="W57" s="91">
        <f t="shared" si="8"/>
        <v>0.35</v>
      </c>
      <c r="X57" s="92">
        <f t="shared" si="9"/>
        <v>0</v>
      </c>
      <c r="Y57" s="92">
        <f t="shared" si="6"/>
        <v>0</v>
      </c>
      <c r="Z57" s="92">
        <f t="shared" si="10"/>
        <v>0</v>
      </c>
      <c r="AA57" s="90">
        <f t="shared" si="7"/>
        <v>0</v>
      </c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47"/>
      <c r="BK57" s="47"/>
      <c r="BL57" s="47"/>
      <c r="BM57" s="47"/>
      <c r="BN57" s="47"/>
      <c r="BO57" s="47"/>
      <c r="BP57" s="47"/>
      <c r="BQ57" s="47"/>
      <c r="BR57" s="47"/>
      <c r="BS57" s="47"/>
      <c r="BT57" s="47"/>
      <c r="BU57" s="47"/>
      <c r="BV57" s="47"/>
      <c r="BW57" s="47"/>
      <c r="BX57" s="47"/>
      <c r="BY57" s="128"/>
    </row>
    <row r="58" spans="1:77" ht="22.5" customHeight="1" x14ac:dyDescent="0.25">
      <c r="A58" s="85">
        <v>50</v>
      </c>
      <c r="B58" s="109"/>
      <c r="C58" s="110"/>
      <c r="D58" s="110" t="s">
        <v>55</v>
      </c>
      <c r="E58" s="110"/>
      <c r="F58" s="110"/>
      <c r="G58" s="110"/>
      <c r="H58" s="110"/>
      <c r="I58" s="110" t="s">
        <v>55</v>
      </c>
      <c r="J58" s="110" t="s">
        <v>56</v>
      </c>
      <c r="K58" s="115"/>
      <c r="L58" s="110" t="s">
        <v>57</v>
      </c>
      <c r="M58" s="110"/>
      <c r="N58" s="110" t="s">
        <v>61</v>
      </c>
      <c r="O58" s="110"/>
      <c r="P58" s="115"/>
      <c r="Q58" s="115"/>
      <c r="R58" s="110" t="s">
        <v>62</v>
      </c>
      <c r="S58" s="110" t="s">
        <v>60</v>
      </c>
      <c r="T58" s="86">
        <f t="shared" si="5"/>
        <v>0</v>
      </c>
      <c r="U58" s="87">
        <f t="shared" si="1"/>
        <v>0</v>
      </c>
      <c r="V58" s="74"/>
      <c r="W58" s="91">
        <f t="shared" si="8"/>
        <v>0.35</v>
      </c>
      <c r="X58" s="92">
        <f t="shared" si="9"/>
        <v>0</v>
      </c>
      <c r="Y58" s="92">
        <f t="shared" si="6"/>
        <v>0</v>
      </c>
      <c r="Z58" s="92">
        <f t="shared" si="10"/>
        <v>0</v>
      </c>
      <c r="AA58" s="90">
        <f t="shared" si="7"/>
        <v>0</v>
      </c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47"/>
      <c r="BK58" s="47"/>
      <c r="BL58" s="47"/>
      <c r="BM58" s="47"/>
      <c r="BN58" s="47"/>
      <c r="BO58" s="47"/>
      <c r="BP58" s="47"/>
      <c r="BQ58" s="47"/>
      <c r="BR58" s="47"/>
      <c r="BS58" s="47"/>
      <c r="BT58" s="47"/>
      <c r="BU58" s="47"/>
      <c r="BV58" s="47"/>
      <c r="BW58" s="47"/>
      <c r="BX58" s="47"/>
      <c r="BY58" s="128"/>
    </row>
    <row r="59" spans="1:77" ht="22.5" customHeight="1" x14ac:dyDescent="0.25">
      <c r="A59" s="93">
        <v>51</v>
      </c>
      <c r="B59" s="111"/>
      <c r="C59" s="112"/>
      <c r="D59" s="112" t="s">
        <v>55</v>
      </c>
      <c r="E59" s="110"/>
      <c r="F59" s="110"/>
      <c r="G59" s="110"/>
      <c r="H59" s="112"/>
      <c r="I59" s="112" t="s">
        <v>55</v>
      </c>
      <c r="J59" s="112" t="s">
        <v>56</v>
      </c>
      <c r="K59" s="116"/>
      <c r="L59" s="110" t="s">
        <v>57</v>
      </c>
      <c r="M59" s="110"/>
      <c r="N59" s="112" t="s">
        <v>61</v>
      </c>
      <c r="O59" s="110"/>
      <c r="P59" s="116"/>
      <c r="Q59" s="116"/>
      <c r="R59" s="112" t="s">
        <v>62</v>
      </c>
      <c r="S59" s="112" t="s">
        <v>60</v>
      </c>
      <c r="T59" s="86">
        <f t="shared" si="5"/>
        <v>0</v>
      </c>
      <c r="U59" s="87">
        <f t="shared" si="1"/>
        <v>0</v>
      </c>
      <c r="V59" s="74"/>
      <c r="W59" s="91">
        <f t="shared" si="8"/>
        <v>0.35</v>
      </c>
      <c r="X59" s="92">
        <f t="shared" si="9"/>
        <v>0</v>
      </c>
      <c r="Y59" s="92">
        <f t="shared" si="6"/>
        <v>0</v>
      </c>
      <c r="Z59" s="92">
        <f t="shared" si="10"/>
        <v>0</v>
      </c>
      <c r="AA59" s="90">
        <f t="shared" si="7"/>
        <v>0</v>
      </c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47"/>
      <c r="BK59" s="47"/>
      <c r="BL59" s="47"/>
      <c r="BM59" s="47"/>
      <c r="BN59" s="47"/>
      <c r="BO59" s="47"/>
      <c r="BP59" s="47"/>
      <c r="BQ59" s="47"/>
      <c r="BR59" s="47"/>
      <c r="BS59" s="47"/>
      <c r="BT59" s="47"/>
      <c r="BU59" s="47"/>
      <c r="BV59" s="47"/>
      <c r="BW59" s="47"/>
      <c r="BX59" s="47"/>
      <c r="BY59" s="128"/>
    </row>
    <row r="60" spans="1:77" ht="22.5" customHeight="1" x14ac:dyDescent="0.25">
      <c r="A60" s="85">
        <v>52</v>
      </c>
      <c r="B60" s="109"/>
      <c r="C60" s="110"/>
      <c r="D60" s="110" t="s">
        <v>55</v>
      </c>
      <c r="E60" s="110"/>
      <c r="F60" s="110"/>
      <c r="G60" s="110"/>
      <c r="H60" s="110"/>
      <c r="I60" s="110" t="s">
        <v>55</v>
      </c>
      <c r="J60" s="110" t="s">
        <v>56</v>
      </c>
      <c r="K60" s="115"/>
      <c r="L60" s="110" t="s">
        <v>57</v>
      </c>
      <c r="M60" s="110"/>
      <c r="N60" s="110" t="s">
        <v>61</v>
      </c>
      <c r="O60" s="110"/>
      <c r="P60" s="115"/>
      <c r="Q60" s="115"/>
      <c r="R60" s="110" t="s">
        <v>62</v>
      </c>
      <c r="S60" s="110" t="s">
        <v>60</v>
      </c>
      <c r="T60" s="86">
        <f t="shared" si="5"/>
        <v>0</v>
      </c>
      <c r="U60" s="87">
        <f t="shared" si="1"/>
        <v>0</v>
      </c>
      <c r="V60" s="74"/>
      <c r="W60" s="91">
        <f t="shared" si="8"/>
        <v>0.35</v>
      </c>
      <c r="X60" s="92">
        <f t="shared" si="9"/>
        <v>0</v>
      </c>
      <c r="Y60" s="92">
        <f t="shared" si="6"/>
        <v>0</v>
      </c>
      <c r="Z60" s="92">
        <f t="shared" si="10"/>
        <v>0</v>
      </c>
      <c r="AA60" s="90">
        <f t="shared" si="7"/>
        <v>0</v>
      </c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47"/>
      <c r="BK60" s="47"/>
      <c r="BL60" s="47"/>
      <c r="BM60" s="47"/>
      <c r="BN60" s="47"/>
      <c r="BO60" s="47"/>
      <c r="BP60" s="47"/>
      <c r="BQ60" s="47"/>
      <c r="BR60" s="47"/>
      <c r="BS60" s="47"/>
      <c r="BT60" s="47"/>
      <c r="BU60" s="47"/>
      <c r="BV60" s="47"/>
      <c r="BW60" s="47"/>
      <c r="BX60" s="47"/>
      <c r="BY60" s="128"/>
    </row>
    <row r="61" spans="1:77" ht="22.5" customHeight="1" x14ac:dyDescent="0.25">
      <c r="A61" s="85">
        <v>53</v>
      </c>
      <c r="B61" s="109"/>
      <c r="C61" s="110"/>
      <c r="D61" s="110" t="s">
        <v>55</v>
      </c>
      <c r="E61" s="110"/>
      <c r="F61" s="110"/>
      <c r="G61" s="110"/>
      <c r="H61" s="110"/>
      <c r="I61" s="110" t="s">
        <v>55</v>
      </c>
      <c r="J61" s="110" t="s">
        <v>56</v>
      </c>
      <c r="K61" s="115"/>
      <c r="L61" s="110" t="s">
        <v>57</v>
      </c>
      <c r="M61" s="110"/>
      <c r="N61" s="110" t="s">
        <v>61</v>
      </c>
      <c r="O61" s="110"/>
      <c r="P61" s="115"/>
      <c r="Q61" s="115"/>
      <c r="R61" s="110" t="s">
        <v>62</v>
      </c>
      <c r="S61" s="110" t="s">
        <v>60</v>
      </c>
      <c r="T61" s="86">
        <f t="shared" si="5"/>
        <v>0</v>
      </c>
      <c r="U61" s="87">
        <f t="shared" si="1"/>
        <v>0</v>
      </c>
      <c r="V61" s="74"/>
      <c r="W61" s="91">
        <f t="shared" si="8"/>
        <v>0.35</v>
      </c>
      <c r="X61" s="92">
        <f t="shared" si="9"/>
        <v>0</v>
      </c>
      <c r="Y61" s="92">
        <f t="shared" si="6"/>
        <v>0</v>
      </c>
      <c r="Z61" s="92">
        <f t="shared" si="10"/>
        <v>0</v>
      </c>
      <c r="AA61" s="90">
        <f t="shared" si="7"/>
        <v>0</v>
      </c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47"/>
      <c r="BK61" s="47"/>
      <c r="BL61" s="47"/>
      <c r="BM61" s="47"/>
      <c r="BN61" s="47"/>
      <c r="BO61" s="47"/>
      <c r="BP61" s="47"/>
      <c r="BQ61" s="47"/>
      <c r="BR61" s="47"/>
      <c r="BS61" s="47"/>
      <c r="BT61" s="47"/>
      <c r="BU61" s="47"/>
      <c r="BV61" s="47"/>
      <c r="BW61" s="47"/>
      <c r="BX61" s="47"/>
      <c r="BY61" s="128"/>
    </row>
    <row r="62" spans="1:77" ht="22.5" customHeight="1" x14ac:dyDescent="0.25">
      <c r="A62" s="93">
        <v>54</v>
      </c>
      <c r="B62" s="111"/>
      <c r="C62" s="112"/>
      <c r="D62" s="112" t="s">
        <v>55</v>
      </c>
      <c r="E62" s="110"/>
      <c r="F62" s="110"/>
      <c r="G62" s="110"/>
      <c r="H62" s="112"/>
      <c r="I62" s="112" t="s">
        <v>55</v>
      </c>
      <c r="J62" s="112" t="s">
        <v>56</v>
      </c>
      <c r="K62" s="116"/>
      <c r="L62" s="110" t="s">
        <v>57</v>
      </c>
      <c r="M62" s="110"/>
      <c r="N62" s="112" t="s">
        <v>61</v>
      </c>
      <c r="O62" s="110"/>
      <c r="P62" s="116"/>
      <c r="Q62" s="116"/>
      <c r="R62" s="112" t="s">
        <v>62</v>
      </c>
      <c r="S62" s="112" t="s">
        <v>60</v>
      </c>
      <c r="T62" s="86">
        <f t="shared" si="5"/>
        <v>0</v>
      </c>
      <c r="U62" s="87">
        <f t="shared" si="1"/>
        <v>0</v>
      </c>
      <c r="V62" s="74"/>
      <c r="W62" s="91">
        <f t="shared" si="8"/>
        <v>0.35</v>
      </c>
      <c r="X62" s="92">
        <f t="shared" si="9"/>
        <v>0</v>
      </c>
      <c r="Y62" s="92">
        <f t="shared" si="6"/>
        <v>0</v>
      </c>
      <c r="Z62" s="92">
        <f t="shared" si="10"/>
        <v>0</v>
      </c>
      <c r="AA62" s="90">
        <f t="shared" si="7"/>
        <v>0</v>
      </c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47"/>
      <c r="BK62" s="47"/>
      <c r="BL62" s="47"/>
      <c r="BM62" s="47"/>
      <c r="BN62" s="47"/>
      <c r="BO62" s="47"/>
      <c r="BP62" s="47"/>
      <c r="BQ62" s="47"/>
      <c r="BR62" s="47"/>
      <c r="BS62" s="47"/>
      <c r="BT62" s="47"/>
      <c r="BU62" s="47"/>
      <c r="BV62" s="47"/>
      <c r="BW62" s="47"/>
      <c r="BX62" s="47"/>
      <c r="BY62" s="128"/>
    </row>
    <row r="63" spans="1:77" ht="22.5" customHeight="1" x14ac:dyDescent="0.25">
      <c r="A63" s="93">
        <v>55</v>
      </c>
      <c r="B63" s="111"/>
      <c r="C63" s="112"/>
      <c r="D63" s="110" t="s">
        <v>55</v>
      </c>
      <c r="E63" s="110"/>
      <c r="F63" s="110"/>
      <c r="G63" s="110"/>
      <c r="H63" s="112"/>
      <c r="I63" s="110" t="s">
        <v>55</v>
      </c>
      <c r="J63" s="110" t="s">
        <v>56</v>
      </c>
      <c r="K63" s="116"/>
      <c r="L63" s="110" t="s">
        <v>57</v>
      </c>
      <c r="M63" s="110"/>
      <c r="N63" s="112" t="s">
        <v>61</v>
      </c>
      <c r="O63" s="110"/>
      <c r="P63" s="116"/>
      <c r="Q63" s="116"/>
      <c r="R63" s="110" t="s">
        <v>62</v>
      </c>
      <c r="S63" s="112" t="s">
        <v>60</v>
      </c>
      <c r="T63" s="86">
        <f t="shared" si="5"/>
        <v>0</v>
      </c>
      <c r="U63" s="87">
        <f t="shared" si="1"/>
        <v>0</v>
      </c>
      <c r="V63" s="74"/>
      <c r="W63" s="91">
        <f t="shared" si="8"/>
        <v>0.35</v>
      </c>
      <c r="X63" s="92">
        <f t="shared" si="9"/>
        <v>0</v>
      </c>
      <c r="Y63" s="92">
        <f t="shared" si="6"/>
        <v>0</v>
      </c>
      <c r="Z63" s="92">
        <f t="shared" si="10"/>
        <v>0</v>
      </c>
      <c r="AA63" s="90">
        <f t="shared" si="7"/>
        <v>0</v>
      </c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47"/>
      <c r="BK63" s="47"/>
      <c r="BL63" s="47"/>
      <c r="BM63" s="47"/>
      <c r="BN63" s="47"/>
      <c r="BO63" s="47"/>
      <c r="BP63" s="47"/>
      <c r="BQ63" s="47"/>
      <c r="BR63" s="47"/>
      <c r="BS63" s="47"/>
      <c r="BT63" s="47"/>
      <c r="BU63" s="47"/>
      <c r="BV63" s="47"/>
      <c r="BW63" s="47"/>
      <c r="BX63" s="47"/>
      <c r="BY63" s="128"/>
    </row>
    <row r="64" spans="1:77" ht="22.5" customHeight="1" x14ac:dyDescent="0.25">
      <c r="A64" s="93">
        <v>56</v>
      </c>
      <c r="B64" s="111"/>
      <c r="C64" s="112"/>
      <c r="D64" s="110" t="s">
        <v>55</v>
      </c>
      <c r="E64" s="110"/>
      <c r="F64" s="110"/>
      <c r="G64" s="110"/>
      <c r="H64" s="112"/>
      <c r="I64" s="110" t="s">
        <v>55</v>
      </c>
      <c r="J64" s="110" t="s">
        <v>56</v>
      </c>
      <c r="K64" s="116"/>
      <c r="L64" s="110" t="s">
        <v>57</v>
      </c>
      <c r="M64" s="110"/>
      <c r="N64" s="112" t="s">
        <v>61</v>
      </c>
      <c r="O64" s="110"/>
      <c r="P64" s="116"/>
      <c r="Q64" s="116"/>
      <c r="R64" s="110" t="s">
        <v>62</v>
      </c>
      <c r="S64" s="112" t="s">
        <v>60</v>
      </c>
      <c r="T64" s="86">
        <f t="shared" si="5"/>
        <v>0</v>
      </c>
      <c r="U64" s="87">
        <f t="shared" si="1"/>
        <v>0</v>
      </c>
      <c r="V64" s="74"/>
      <c r="W64" s="91">
        <f t="shared" si="8"/>
        <v>0.35</v>
      </c>
      <c r="X64" s="92">
        <f t="shared" si="9"/>
        <v>0</v>
      </c>
      <c r="Y64" s="92">
        <f t="shared" si="6"/>
        <v>0</v>
      </c>
      <c r="Z64" s="92">
        <f t="shared" si="10"/>
        <v>0</v>
      </c>
      <c r="AA64" s="90">
        <f t="shared" si="7"/>
        <v>0</v>
      </c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47"/>
      <c r="BK64" s="47"/>
      <c r="BL64" s="47"/>
      <c r="BM64" s="47"/>
      <c r="BN64" s="47"/>
      <c r="BO64" s="47"/>
      <c r="BP64" s="47"/>
      <c r="BQ64" s="47"/>
      <c r="BR64" s="47"/>
      <c r="BS64" s="47"/>
      <c r="BT64" s="47"/>
      <c r="BU64" s="47"/>
      <c r="BV64" s="47"/>
      <c r="BW64" s="47"/>
      <c r="BX64" s="47"/>
      <c r="BY64" s="128"/>
    </row>
    <row r="65" spans="1:77" ht="22.5" customHeight="1" x14ac:dyDescent="0.25">
      <c r="A65" s="93">
        <v>57</v>
      </c>
      <c r="B65" s="111"/>
      <c r="C65" s="112"/>
      <c r="D65" s="110" t="s">
        <v>55</v>
      </c>
      <c r="E65" s="110"/>
      <c r="F65" s="110"/>
      <c r="G65" s="110"/>
      <c r="H65" s="112"/>
      <c r="I65" s="110" t="s">
        <v>55</v>
      </c>
      <c r="J65" s="110" t="s">
        <v>56</v>
      </c>
      <c r="K65" s="116"/>
      <c r="L65" s="110" t="s">
        <v>57</v>
      </c>
      <c r="M65" s="110"/>
      <c r="N65" s="112" t="s">
        <v>61</v>
      </c>
      <c r="O65" s="110"/>
      <c r="P65" s="116"/>
      <c r="Q65" s="116"/>
      <c r="R65" s="110" t="s">
        <v>62</v>
      </c>
      <c r="S65" s="112" t="s">
        <v>60</v>
      </c>
      <c r="T65" s="86">
        <f t="shared" si="5"/>
        <v>0</v>
      </c>
      <c r="U65" s="87">
        <f t="shared" si="1"/>
        <v>0</v>
      </c>
      <c r="V65" s="74"/>
      <c r="W65" s="91">
        <f t="shared" si="8"/>
        <v>0.35</v>
      </c>
      <c r="X65" s="92">
        <f t="shared" si="9"/>
        <v>0</v>
      </c>
      <c r="Y65" s="92">
        <f t="shared" si="6"/>
        <v>0</v>
      </c>
      <c r="Z65" s="92">
        <f t="shared" si="10"/>
        <v>0</v>
      </c>
      <c r="AA65" s="90">
        <f t="shared" si="7"/>
        <v>0</v>
      </c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47"/>
      <c r="BK65" s="47"/>
      <c r="BL65" s="47"/>
      <c r="BM65" s="47"/>
      <c r="BN65" s="47"/>
      <c r="BO65" s="47"/>
      <c r="BP65" s="47"/>
      <c r="BQ65" s="47"/>
      <c r="BR65" s="47"/>
      <c r="BS65" s="47"/>
      <c r="BT65" s="47"/>
      <c r="BU65" s="47"/>
      <c r="BV65" s="47"/>
      <c r="BW65" s="47"/>
      <c r="BX65" s="47"/>
      <c r="BY65" s="128"/>
    </row>
    <row r="66" spans="1:77" ht="22.5" customHeight="1" x14ac:dyDescent="0.25">
      <c r="A66" s="85">
        <v>58</v>
      </c>
      <c r="B66" s="109"/>
      <c r="C66" s="110"/>
      <c r="D66" s="110" t="s">
        <v>55</v>
      </c>
      <c r="E66" s="110"/>
      <c r="F66" s="110"/>
      <c r="G66" s="110"/>
      <c r="H66" s="110"/>
      <c r="I66" s="110" t="s">
        <v>55</v>
      </c>
      <c r="J66" s="110" t="s">
        <v>56</v>
      </c>
      <c r="K66" s="115"/>
      <c r="L66" s="110" t="s">
        <v>57</v>
      </c>
      <c r="M66" s="110"/>
      <c r="N66" s="110" t="s">
        <v>61</v>
      </c>
      <c r="O66" s="110"/>
      <c r="P66" s="115"/>
      <c r="Q66" s="115"/>
      <c r="R66" s="110" t="s">
        <v>62</v>
      </c>
      <c r="S66" s="110" t="s">
        <v>60</v>
      </c>
      <c r="T66" s="86">
        <f t="shared" si="5"/>
        <v>0</v>
      </c>
      <c r="U66" s="87">
        <f t="shared" si="1"/>
        <v>0</v>
      </c>
      <c r="V66" s="74"/>
      <c r="W66" s="91">
        <f t="shared" si="8"/>
        <v>0.35</v>
      </c>
      <c r="X66" s="92">
        <f t="shared" si="9"/>
        <v>0</v>
      </c>
      <c r="Y66" s="92">
        <f t="shared" si="6"/>
        <v>0</v>
      </c>
      <c r="Z66" s="92">
        <f t="shared" si="10"/>
        <v>0</v>
      </c>
      <c r="AA66" s="90">
        <f t="shared" si="7"/>
        <v>0</v>
      </c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47"/>
      <c r="BK66" s="47"/>
      <c r="BL66" s="47"/>
      <c r="BM66" s="47"/>
      <c r="BN66" s="47"/>
      <c r="BO66" s="47"/>
      <c r="BP66" s="47"/>
      <c r="BQ66" s="47"/>
      <c r="BR66" s="47"/>
      <c r="BS66" s="47"/>
      <c r="BT66" s="47"/>
      <c r="BU66" s="47"/>
      <c r="BV66" s="47"/>
      <c r="BW66" s="47"/>
      <c r="BX66" s="47"/>
      <c r="BY66" s="128"/>
    </row>
    <row r="67" spans="1:77" ht="22.5" customHeight="1" x14ac:dyDescent="0.25">
      <c r="A67" s="85">
        <v>59</v>
      </c>
      <c r="B67" s="109"/>
      <c r="C67" s="110"/>
      <c r="D67" s="110" t="s">
        <v>55</v>
      </c>
      <c r="E67" s="110"/>
      <c r="F67" s="110"/>
      <c r="G67" s="110"/>
      <c r="H67" s="110"/>
      <c r="I67" s="110" t="s">
        <v>55</v>
      </c>
      <c r="J67" s="110" t="s">
        <v>56</v>
      </c>
      <c r="K67" s="115"/>
      <c r="L67" s="110" t="s">
        <v>57</v>
      </c>
      <c r="M67" s="110"/>
      <c r="N67" s="110" t="s">
        <v>61</v>
      </c>
      <c r="O67" s="110"/>
      <c r="P67" s="115"/>
      <c r="Q67" s="115"/>
      <c r="R67" s="110" t="s">
        <v>62</v>
      </c>
      <c r="S67" s="110" t="s">
        <v>60</v>
      </c>
      <c r="T67" s="86">
        <f t="shared" si="5"/>
        <v>0</v>
      </c>
      <c r="U67" s="87">
        <f t="shared" si="1"/>
        <v>0</v>
      </c>
      <c r="V67" s="74"/>
      <c r="W67" s="91">
        <f t="shared" si="8"/>
        <v>0.35</v>
      </c>
      <c r="X67" s="92">
        <f t="shared" si="9"/>
        <v>0</v>
      </c>
      <c r="Y67" s="92">
        <f t="shared" si="6"/>
        <v>0</v>
      </c>
      <c r="Z67" s="92">
        <f t="shared" si="10"/>
        <v>0</v>
      </c>
      <c r="AA67" s="90">
        <f t="shared" si="7"/>
        <v>0</v>
      </c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47"/>
      <c r="BK67" s="47"/>
      <c r="BL67" s="47"/>
      <c r="BM67" s="47"/>
      <c r="BN67" s="47"/>
      <c r="BO67" s="47"/>
      <c r="BP67" s="47"/>
      <c r="BQ67" s="47"/>
      <c r="BR67" s="47"/>
      <c r="BS67" s="47"/>
      <c r="BT67" s="47"/>
      <c r="BU67" s="47"/>
      <c r="BV67" s="47"/>
      <c r="BW67" s="47"/>
      <c r="BX67" s="47"/>
      <c r="BY67" s="128"/>
    </row>
    <row r="68" spans="1:77" ht="22.5" customHeight="1" x14ac:dyDescent="0.25">
      <c r="A68" s="85">
        <v>60</v>
      </c>
      <c r="B68" s="109"/>
      <c r="C68" s="110"/>
      <c r="D68" s="110" t="s">
        <v>55</v>
      </c>
      <c r="E68" s="110"/>
      <c r="F68" s="110"/>
      <c r="G68" s="110"/>
      <c r="H68" s="110"/>
      <c r="I68" s="110" t="s">
        <v>55</v>
      </c>
      <c r="J68" s="110" t="s">
        <v>56</v>
      </c>
      <c r="K68" s="115"/>
      <c r="L68" s="110" t="s">
        <v>57</v>
      </c>
      <c r="M68" s="110"/>
      <c r="N68" s="110" t="s">
        <v>61</v>
      </c>
      <c r="O68" s="110"/>
      <c r="P68" s="115"/>
      <c r="Q68" s="115"/>
      <c r="R68" s="110" t="s">
        <v>62</v>
      </c>
      <c r="S68" s="110" t="s">
        <v>60</v>
      </c>
      <c r="T68" s="86">
        <f t="shared" si="5"/>
        <v>0</v>
      </c>
      <c r="U68" s="87">
        <f t="shared" si="1"/>
        <v>0</v>
      </c>
      <c r="V68" s="74"/>
      <c r="W68" s="91">
        <f t="shared" si="8"/>
        <v>0.35</v>
      </c>
      <c r="X68" s="92">
        <f t="shared" si="9"/>
        <v>0</v>
      </c>
      <c r="Y68" s="92">
        <f t="shared" si="6"/>
        <v>0</v>
      </c>
      <c r="Z68" s="92">
        <f t="shared" si="10"/>
        <v>0</v>
      </c>
      <c r="AA68" s="90">
        <f t="shared" si="7"/>
        <v>0</v>
      </c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47"/>
      <c r="BK68" s="47"/>
      <c r="BL68" s="47"/>
      <c r="BM68" s="47"/>
      <c r="BN68" s="47"/>
      <c r="BO68" s="47"/>
      <c r="BP68" s="47"/>
      <c r="BQ68" s="47"/>
      <c r="BR68" s="47"/>
      <c r="BS68" s="47"/>
      <c r="BT68" s="47"/>
      <c r="BU68" s="47"/>
      <c r="BV68" s="47"/>
      <c r="BW68" s="47"/>
      <c r="BX68" s="47"/>
      <c r="BY68" s="128"/>
    </row>
    <row r="69" spans="1:77" ht="22.5" customHeight="1" x14ac:dyDescent="0.25">
      <c r="A69" s="85">
        <v>61</v>
      </c>
      <c r="B69" s="109"/>
      <c r="C69" s="110"/>
      <c r="D69" s="110" t="s">
        <v>55</v>
      </c>
      <c r="E69" s="110"/>
      <c r="F69" s="110"/>
      <c r="G69" s="110"/>
      <c r="H69" s="110"/>
      <c r="I69" s="110" t="s">
        <v>55</v>
      </c>
      <c r="J69" s="110" t="s">
        <v>56</v>
      </c>
      <c r="K69" s="115"/>
      <c r="L69" s="110" t="s">
        <v>57</v>
      </c>
      <c r="M69" s="110"/>
      <c r="N69" s="110" t="s">
        <v>61</v>
      </c>
      <c r="O69" s="110"/>
      <c r="P69" s="115"/>
      <c r="Q69" s="115"/>
      <c r="R69" s="110" t="s">
        <v>62</v>
      </c>
      <c r="S69" s="110" t="s">
        <v>60</v>
      </c>
      <c r="T69" s="86">
        <f t="shared" si="5"/>
        <v>0</v>
      </c>
      <c r="U69" s="87">
        <f t="shared" si="1"/>
        <v>0</v>
      </c>
      <c r="V69" s="74"/>
      <c r="W69" s="91">
        <f t="shared" si="8"/>
        <v>0.35</v>
      </c>
      <c r="X69" s="92">
        <f t="shared" si="9"/>
        <v>0</v>
      </c>
      <c r="Y69" s="92">
        <f t="shared" si="6"/>
        <v>0</v>
      </c>
      <c r="Z69" s="92">
        <f t="shared" si="10"/>
        <v>0</v>
      </c>
      <c r="AA69" s="90">
        <f t="shared" si="7"/>
        <v>0</v>
      </c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47"/>
      <c r="BK69" s="47"/>
      <c r="BL69" s="47"/>
      <c r="BM69" s="47"/>
      <c r="BN69" s="47"/>
      <c r="BO69" s="47"/>
      <c r="BP69" s="47"/>
      <c r="BQ69" s="47"/>
      <c r="BR69" s="47"/>
      <c r="BS69" s="47"/>
      <c r="BT69" s="47"/>
      <c r="BU69" s="47"/>
      <c r="BV69" s="47"/>
      <c r="BW69" s="47"/>
      <c r="BX69" s="47"/>
      <c r="BY69" s="128"/>
    </row>
    <row r="70" spans="1:77" ht="22.5" customHeight="1" x14ac:dyDescent="0.25">
      <c r="A70" s="85">
        <v>62</v>
      </c>
      <c r="B70" s="109"/>
      <c r="C70" s="110"/>
      <c r="D70" s="110" t="s">
        <v>55</v>
      </c>
      <c r="E70" s="110"/>
      <c r="F70" s="110"/>
      <c r="G70" s="110"/>
      <c r="H70" s="110"/>
      <c r="I70" s="110" t="s">
        <v>55</v>
      </c>
      <c r="J70" s="110" t="s">
        <v>56</v>
      </c>
      <c r="K70" s="115"/>
      <c r="L70" s="110" t="s">
        <v>57</v>
      </c>
      <c r="M70" s="110"/>
      <c r="N70" s="110" t="s">
        <v>61</v>
      </c>
      <c r="O70" s="110"/>
      <c r="P70" s="115"/>
      <c r="Q70" s="115"/>
      <c r="R70" s="110" t="s">
        <v>62</v>
      </c>
      <c r="S70" s="110" t="s">
        <v>60</v>
      </c>
      <c r="T70" s="86">
        <f t="shared" si="5"/>
        <v>0</v>
      </c>
      <c r="U70" s="87">
        <f t="shared" si="1"/>
        <v>0</v>
      </c>
      <c r="V70" s="74"/>
      <c r="W70" s="91">
        <f t="shared" si="8"/>
        <v>0.35</v>
      </c>
      <c r="X70" s="92">
        <f t="shared" si="9"/>
        <v>0</v>
      </c>
      <c r="Y70" s="92">
        <f t="shared" si="6"/>
        <v>0</v>
      </c>
      <c r="Z70" s="92">
        <f t="shared" si="10"/>
        <v>0</v>
      </c>
      <c r="AA70" s="90">
        <f t="shared" si="7"/>
        <v>0</v>
      </c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47"/>
      <c r="BK70" s="47"/>
      <c r="BL70" s="47"/>
      <c r="BM70" s="47"/>
      <c r="BN70" s="47"/>
      <c r="BO70" s="47"/>
      <c r="BP70" s="47"/>
      <c r="BQ70" s="47"/>
      <c r="BR70" s="47"/>
      <c r="BS70" s="47"/>
      <c r="BT70" s="47"/>
      <c r="BU70" s="47"/>
      <c r="BV70" s="47"/>
      <c r="BW70" s="47"/>
      <c r="BX70" s="47"/>
      <c r="BY70" s="128"/>
    </row>
    <row r="71" spans="1:77" ht="22.5" customHeight="1" x14ac:dyDescent="0.25">
      <c r="A71" s="85">
        <v>63</v>
      </c>
      <c r="B71" s="109"/>
      <c r="C71" s="110"/>
      <c r="D71" s="110" t="s">
        <v>55</v>
      </c>
      <c r="E71" s="110"/>
      <c r="F71" s="110"/>
      <c r="G71" s="110"/>
      <c r="H71" s="110"/>
      <c r="I71" s="110" t="s">
        <v>55</v>
      </c>
      <c r="J71" s="110" t="s">
        <v>56</v>
      </c>
      <c r="K71" s="115"/>
      <c r="L71" s="110" t="s">
        <v>57</v>
      </c>
      <c r="M71" s="110"/>
      <c r="N71" s="110" t="s">
        <v>61</v>
      </c>
      <c r="O71" s="110"/>
      <c r="P71" s="115"/>
      <c r="Q71" s="115"/>
      <c r="R71" s="110" t="s">
        <v>62</v>
      </c>
      <c r="S71" s="110" t="s">
        <v>60</v>
      </c>
      <c r="T71" s="86">
        <f t="shared" si="5"/>
        <v>0</v>
      </c>
      <c r="U71" s="87">
        <f t="shared" si="1"/>
        <v>0</v>
      </c>
      <c r="V71" s="74"/>
      <c r="W71" s="91">
        <f t="shared" si="8"/>
        <v>0.35</v>
      </c>
      <c r="X71" s="92">
        <f t="shared" si="9"/>
        <v>0</v>
      </c>
      <c r="Y71" s="92">
        <f t="shared" si="6"/>
        <v>0</v>
      </c>
      <c r="Z71" s="92">
        <f t="shared" si="10"/>
        <v>0</v>
      </c>
      <c r="AA71" s="90">
        <f t="shared" si="7"/>
        <v>0</v>
      </c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47"/>
      <c r="BK71" s="47"/>
      <c r="BL71" s="47"/>
      <c r="BM71" s="47"/>
      <c r="BN71" s="47"/>
      <c r="BO71" s="47"/>
      <c r="BP71" s="47"/>
      <c r="BQ71" s="47"/>
      <c r="BR71" s="47"/>
      <c r="BS71" s="47"/>
      <c r="BT71" s="47"/>
      <c r="BU71" s="47"/>
      <c r="BV71" s="47"/>
      <c r="BW71" s="47"/>
      <c r="BX71" s="47"/>
      <c r="BY71" s="128"/>
    </row>
    <row r="72" spans="1:77" ht="22.5" customHeight="1" x14ac:dyDescent="0.25">
      <c r="A72" s="85">
        <v>64</v>
      </c>
      <c r="B72" s="109"/>
      <c r="C72" s="110"/>
      <c r="D72" s="110" t="s">
        <v>55</v>
      </c>
      <c r="E72" s="110"/>
      <c r="F72" s="110"/>
      <c r="G72" s="110"/>
      <c r="H72" s="110"/>
      <c r="I72" s="110" t="s">
        <v>55</v>
      </c>
      <c r="J72" s="110" t="s">
        <v>56</v>
      </c>
      <c r="K72" s="115"/>
      <c r="L72" s="110" t="s">
        <v>57</v>
      </c>
      <c r="M72" s="110"/>
      <c r="N72" s="110" t="s">
        <v>61</v>
      </c>
      <c r="O72" s="110"/>
      <c r="P72" s="115"/>
      <c r="Q72" s="115"/>
      <c r="R72" s="110" t="s">
        <v>62</v>
      </c>
      <c r="S72" s="110" t="s">
        <v>60</v>
      </c>
      <c r="T72" s="86">
        <f t="shared" si="5"/>
        <v>0</v>
      </c>
      <c r="U72" s="87">
        <f t="shared" si="1"/>
        <v>0</v>
      </c>
      <c r="V72" s="74"/>
      <c r="W72" s="91">
        <f t="shared" si="8"/>
        <v>0.35</v>
      </c>
      <c r="X72" s="92">
        <f t="shared" si="9"/>
        <v>0</v>
      </c>
      <c r="Y72" s="92">
        <f t="shared" si="6"/>
        <v>0</v>
      </c>
      <c r="Z72" s="92">
        <f t="shared" si="10"/>
        <v>0</v>
      </c>
      <c r="AA72" s="90">
        <f t="shared" si="7"/>
        <v>0</v>
      </c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47"/>
      <c r="BK72" s="47"/>
      <c r="BL72" s="47"/>
      <c r="BM72" s="47"/>
      <c r="BN72" s="47"/>
      <c r="BO72" s="47"/>
      <c r="BP72" s="47"/>
      <c r="BQ72" s="47"/>
      <c r="BR72" s="47"/>
      <c r="BS72" s="47"/>
      <c r="BT72" s="47"/>
      <c r="BU72" s="47"/>
      <c r="BV72" s="47"/>
      <c r="BW72" s="47"/>
      <c r="BX72" s="47"/>
      <c r="BY72" s="128"/>
    </row>
    <row r="73" spans="1:77" ht="22.5" customHeight="1" x14ac:dyDescent="0.25">
      <c r="A73" s="85">
        <v>65</v>
      </c>
      <c r="B73" s="109"/>
      <c r="C73" s="110"/>
      <c r="D73" s="110" t="s">
        <v>55</v>
      </c>
      <c r="E73" s="110"/>
      <c r="F73" s="110"/>
      <c r="G73" s="110"/>
      <c r="H73" s="110"/>
      <c r="I73" s="110" t="s">
        <v>55</v>
      </c>
      <c r="J73" s="110" t="s">
        <v>56</v>
      </c>
      <c r="K73" s="115"/>
      <c r="L73" s="110" t="s">
        <v>57</v>
      </c>
      <c r="M73" s="110"/>
      <c r="N73" s="110" t="s">
        <v>61</v>
      </c>
      <c r="O73" s="110"/>
      <c r="P73" s="115"/>
      <c r="Q73" s="115"/>
      <c r="R73" s="110" t="s">
        <v>62</v>
      </c>
      <c r="S73" s="110" t="s">
        <v>60</v>
      </c>
      <c r="T73" s="86">
        <f t="shared" si="5"/>
        <v>0</v>
      </c>
      <c r="U73" s="87">
        <f t="shared" si="1"/>
        <v>0</v>
      </c>
      <c r="V73" s="74"/>
      <c r="W73" s="91">
        <f t="shared" ref="W73:W104" si="11">VLOOKUP(L73,$G$215:$H$220,2,FALSE)</f>
        <v>0.35</v>
      </c>
      <c r="X73" s="92">
        <f t="shared" ref="X73:X104" si="12">IF(M73&lt;0,-1,1)*IF(J73="full",K73,IF(L73="Gross Tax",0,$K$210*ABS(M73)))</f>
        <v>0</v>
      </c>
      <c r="Y73" s="92">
        <f t="shared" si="6"/>
        <v>0</v>
      </c>
      <c r="Z73" s="92">
        <f t="shared" ref="Z73:Z104" si="13">IF(M73&lt;0,-1,1)*(VLOOKUP(R73,$A$202:$BU$205,VLOOKUP($E$2,$A$208:$B$219,2,FALSE)+1,FALSE)/100*ABS(Q73))</f>
        <v>0</v>
      </c>
      <c r="AA73" s="90">
        <f t="shared" si="7"/>
        <v>0</v>
      </c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47"/>
      <c r="BK73" s="47"/>
      <c r="BL73" s="47"/>
      <c r="BM73" s="47"/>
      <c r="BN73" s="47"/>
      <c r="BO73" s="47"/>
      <c r="BP73" s="47"/>
      <c r="BQ73" s="47"/>
      <c r="BR73" s="47"/>
      <c r="BS73" s="47"/>
      <c r="BT73" s="47"/>
      <c r="BU73" s="47"/>
      <c r="BV73" s="47"/>
      <c r="BW73" s="47"/>
      <c r="BX73" s="47"/>
      <c r="BY73" s="128"/>
    </row>
    <row r="74" spans="1:77" ht="22.5" customHeight="1" x14ac:dyDescent="0.25">
      <c r="A74" s="85">
        <v>66</v>
      </c>
      <c r="B74" s="109"/>
      <c r="C74" s="110"/>
      <c r="D74" s="110" t="s">
        <v>55</v>
      </c>
      <c r="E74" s="110"/>
      <c r="F74" s="110"/>
      <c r="G74" s="110"/>
      <c r="H74" s="110"/>
      <c r="I74" s="110" t="s">
        <v>55</v>
      </c>
      <c r="J74" s="110" t="s">
        <v>56</v>
      </c>
      <c r="K74" s="115"/>
      <c r="L74" s="110" t="s">
        <v>57</v>
      </c>
      <c r="M74" s="110"/>
      <c r="N74" s="110" t="s">
        <v>61</v>
      </c>
      <c r="O74" s="110"/>
      <c r="P74" s="115"/>
      <c r="Q74" s="115"/>
      <c r="R74" s="110" t="s">
        <v>62</v>
      </c>
      <c r="S74" s="110" t="s">
        <v>60</v>
      </c>
      <c r="T74" s="86">
        <f t="shared" si="5"/>
        <v>0</v>
      </c>
      <c r="U74" s="87">
        <f t="shared" si="1"/>
        <v>0</v>
      </c>
      <c r="V74" s="74"/>
      <c r="W74" s="91">
        <f t="shared" si="11"/>
        <v>0.35</v>
      </c>
      <c r="X74" s="92">
        <f t="shared" si="12"/>
        <v>0</v>
      </c>
      <c r="Y74" s="92">
        <f t="shared" ref="Y74:Y137" si="14">IF(M74&lt;0,-1,1)*ROUNDDOWN(VLOOKUP(N74,$G$210:$K$213,5,FALSE)*ABS(O74),0)</f>
        <v>0</v>
      </c>
      <c r="Z74" s="92">
        <f t="shared" si="13"/>
        <v>0</v>
      </c>
      <c r="AA74" s="90">
        <f t="shared" si="7"/>
        <v>0</v>
      </c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47"/>
      <c r="BK74" s="47"/>
      <c r="BL74" s="47"/>
      <c r="BM74" s="47"/>
      <c r="BN74" s="47"/>
      <c r="BO74" s="47"/>
      <c r="BP74" s="47"/>
      <c r="BQ74" s="47"/>
      <c r="BR74" s="47"/>
      <c r="BS74" s="47"/>
      <c r="BT74" s="47"/>
      <c r="BU74" s="47"/>
      <c r="BV74" s="47"/>
      <c r="BW74" s="47"/>
      <c r="BX74" s="47"/>
      <c r="BY74" s="128"/>
    </row>
    <row r="75" spans="1:77" ht="22.5" customHeight="1" x14ac:dyDescent="0.25">
      <c r="A75" s="85">
        <v>67</v>
      </c>
      <c r="B75" s="109"/>
      <c r="C75" s="110"/>
      <c r="D75" s="110" t="s">
        <v>55</v>
      </c>
      <c r="E75" s="110"/>
      <c r="F75" s="110"/>
      <c r="G75" s="110"/>
      <c r="H75" s="110"/>
      <c r="I75" s="110" t="s">
        <v>55</v>
      </c>
      <c r="J75" s="110" t="s">
        <v>56</v>
      </c>
      <c r="K75" s="115"/>
      <c r="L75" s="110" t="s">
        <v>57</v>
      </c>
      <c r="M75" s="110"/>
      <c r="N75" s="110" t="s">
        <v>61</v>
      </c>
      <c r="O75" s="110"/>
      <c r="P75" s="115"/>
      <c r="Q75" s="115"/>
      <c r="R75" s="110" t="s">
        <v>62</v>
      </c>
      <c r="S75" s="110" t="s">
        <v>60</v>
      </c>
      <c r="T75" s="86">
        <f t="shared" si="5"/>
        <v>0</v>
      </c>
      <c r="U75" s="87">
        <f t="shared" si="1"/>
        <v>0</v>
      </c>
      <c r="V75" s="74"/>
      <c r="W75" s="91">
        <f t="shared" si="11"/>
        <v>0.35</v>
      </c>
      <c r="X75" s="92">
        <f t="shared" si="12"/>
        <v>0</v>
      </c>
      <c r="Y75" s="92">
        <f t="shared" si="14"/>
        <v>0</v>
      </c>
      <c r="Z75" s="92">
        <f t="shared" si="13"/>
        <v>0</v>
      </c>
      <c r="AA75" s="90">
        <f t="shared" si="7"/>
        <v>0</v>
      </c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47"/>
      <c r="BK75" s="47"/>
      <c r="BL75" s="47"/>
      <c r="BM75" s="47"/>
      <c r="BN75" s="47"/>
      <c r="BO75" s="47"/>
      <c r="BP75" s="47"/>
      <c r="BQ75" s="47"/>
      <c r="BR75" s="47"/>
      <c r="BS75" s="47"/>
      <c r="BT75" s="47"/>
      <c r="BU75" s="47"/>
      <c r="BV75" s="47"/>
      <c r="BW75" s="47"/>
      <c r="BX75" s="47"/>
      <c r="BY75" s="128"/>
    </row>
    <row r="76" spans="1:77" ht="22.5" customHeight="1" x14ac:dyDescent="0.25">
      <c r="A76" s="93">
        <v>68</v>
      </c>
      <c r="B76" s="111"/>
      <c r="C76" s="112"/>
      <c r="D76" s="112" t="s">
        <v>55</v>
      </c>
      <c r="E76" s="110"/>
      <c r="F76" s="110"/>
      <c r="G76" s="110"/>
      <c r="H76" s="112"/>
      <c r="I76" s="112" t="s">
        <v>55</v>
      </c>
      <c r="J76" s="112" t="s">
        <v>56</v>
      </c>
      <c r="K76" s="116"/>
      <c r="L76" s="110" t="s">
        <v>57</v>
      </c>
      <c r="M76" s="110"/>
      <c r="N76" s="112" t="s">
        <v>61</v>
      </c>
      <c r="O76" s="110"/>
      <c r="P76" s="116"/>
      <c r="Q76" s="116"/>
      <c r="R76" s="112" t="s">
        <v>62</v>
      </c>
      <c r="S76" s="112" t="s">
        <v>60</v>
      </c>
      <c r="T76" s="86">
        <f t="shared" si="5"/>
        <v>0</v>
      </c>
      <c r="U76" s="87">
        <f t="shared" si="1"/>
        <v>0</v>
      </c>
      <c r="V76" s="74"/>
      <c r="W76" s="91">
        <f t="shared" si="11"/>
        <v>0.35</v>
      </c>
      <c r="X76" s="92">
        <f t="shared" si="12"/>
        <v>0</v>
      </c>
      <c r="Y76" s="92">
        <f t="shared" si="14"/>
        <v>0</v>
      </c>
      <c r="Z76" s="92">
        <f t="shared" si="13"/>
        <v>0</v>
      </c>
      <c r="AA76" s="90">
        <f t="shared" si="7"/>
        <v>0</v>
      </c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47"/>
      <c r="BK76" s="47"/>
      <c r="BL76" s="47"/>
      <c r="BM76" s="47"/>
      <c r="BN76" s="47"/>
      <c r="BO76" s="47"/>
      <c r="BP76" s="47"/>
      <c r="BQ76" s="47"/>
      <c r="BR76" s="47"/>
      <c r="BS76" s="47"/>
      <c r="BT76" s="47"/>
      <c r="BU76" s="47"/>
      <c r="BV76" s="47"/>
      <c r="BW76" s="47"/>
      <c r="BX76" s="47"/>
      <c r="BY76" s="128"/>
    </row>
    <row r="77" spans="1:77" ht="22.5" customHeight="1" x14ac:dyDescent="0.25">
      <c r="A77" s="85">
        <v>69</v>
      </c>
      <c r="B77" s="109"/>
      <c r="C77" s="110"/>
      <c r="D77" s="110" t="s">
        <v>55</v>
      </c>
      <c r="E77" s="110"/>
      <c r="F77" s="110"/>
      <c r="G77" s="110"/>
      <c r="H77" s="110"/>
      <c r="I77" s="110" t="s">
        <v>55</v>
      </c>
      <c r="J77" s="110" t="s">
        <v>56</v>
      </c>
      <c r="K77" s="115"/>
      <c r="L77" s="110" t="s">
        <v>57</v>
      </c>
      <c r="M77" s="110"/>
      <c r="N77" s="110" t="s">
        <v>61</v>
      </c>
      <c r="O77" s="110"/>
      <c r="P77" s="115"/>
      <c r="Q77" s="115"/>
      <c r="R77" s="110" t="s">
        <v>62</v>
      </c>
      <c r="S77" s="110" t="s">
        <v>60</v>
      </c>
      <c r="T77" s="86">
        <f t="shared" si="5"/>
        <v>0</v>
      </c>
      <c r="U77" s="87">
        <f t="shared" si="1"/>
        <v>0</v>
      </c>
      <c r="V77" s="74"/>
      <c r="W77" s="91">
        <f t="shared" si="11"/>
        <v>0.35</v>
      </c>
      <c r="X77" s="92">
        <f t="shared" si="12"/>
        <v>0</v>
      </c>
      <c r="Y77" s="92">
        <f t="shared" si="14"/>
        <v>0</v>
      </c>
      <c r="Z77" s="92">
        <f t="shared" si="13"/>
        <v>0</v>
      </c>
      <c r="AA77" s="90">
        <f t="shared" si="7"/>
        <v>0</v>
      </c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47"/>
      <c r="BK77" s="47"/>
      <c r="BL77" s="47"/>
      <c r="BM77" s="47"/>
      <c r="BN77" s="47"/>
      <c r="BO77" s="47"/>
      <c r="BP77" s="47"/>
      <c r="BQ77" s="47"/>
      <c r="BR77" s="47"/>
      <c r="BS77" s="47"/>
      <c r="BT77" s="47"/>
      <c r="BU77" s="47"/>
      <c r="BV77" s="47"/>
      <c r="BW77" s="47"/>
      <c r="BX77" s="47"/>
      <c r="BY77" s="128"/>
    </row>
    <row r="78" spans="1:77" ht="22.5" customHeight="1" x14ac:dyDescent="0.25">
      <c r="A78" s="85">
        <v>70</v>
      </c>
      <c r="B78" s="109"/>
      <c r="C78" s="110"/>
      <c r="D78" s="110" t="s">
        <v>55</v>
      </c>
      <c r="E78" s="110"/>
      <c r="F78" s="110"/>
      <c r="G78" s="110"/>
      <c r="H78" s="110"/>
      <c r="I78" s="110" t="s">
        <v>55</v>
      </c>
      <c r="J78" s="110" t="s">
        <v>56</v>
      </c>
      <c r="K78" s="115"/>
      <c r="L78" s="110" t="s">
        <v>57</v>
      </c>
      <c r="M78" s="110"/>
      <c r="N78" s="110" t="s">
        <v>61</v>
      </c>
      <c r="O78" s="110"/>
      <c r="P78" s="115"/>
      <c r="Q78" s="115"/>
      <c r="R78" s="110" t="s">
        <v>62</v>
      </c>
      <c r="S78" s="110" t="s">
        <v>60</v>
      </c>
      <c r="T78" s="86">
        <f t="shared" si="5"/>
        <v>0</v>
      </c>
      <c r="U78" s="87">
        <f t="shared" si="1"/>
        <v>0</v>
      </c>
      <c r="V78" s="74"/>
      <c r="W78" s="91">
        <f t="shared" si="11"/>
        <v>0.35</v>
      </c>
      <c r="X78" s="92">
        <f t="shared" si="12"/>
        <v>0</v>
      </c>
      <c r="Y78" s="92">
        <f t="shared" si="14"/>
        <v>0</v>
      </c>
      <c r="Z78" s="92">
        <f t="shared" si="13"/>
        <v>0</v>
      </c>
      <c r="AA78" s="90">
        <f t="shared" si="7"/>
        <v>0</v>
      </c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47"/>
      <c r="BK78" s="47"/>
      <c r="BL78" s="47"/>
      <c r="BM78" s="47"/>
      <c r="BN78" s="47"/>
      <c r="BO78" s="47"/>
      <c r="BP78" s="47"/>
      <c r="BQ78" s="47"/>
      <c r="BR78" s="47"/>
      <c r="BS78" s="47"/>
      <c r="BT78" s="47"/>
      <c r="BU78" s="47"/>
      <c r="BV78" s="47"/>
      <c r="BW78" s="47"/>
      <c r="BX78" s="47"/>
      <c r="BY78" s="128"/>
    </row>
    <row r="79" spans="1:77" ht="22.5" customHeight="1" x14ac:dyDescent="0.25">
      <c r="A79" s="85">
        <v>71</v>
      </c>
      <c r="B79" s="109"/>
      <c r="C79" s="110"/>
      <c r="D79" s="110" t="s">
        <v>55</v>
      </c>
      <c r="E79" s="110"/>
      <c r="F79" s="110"/>
      <c r="G79" s="110"/>
      <c r="H79" s="110"/>
      <c r="I79" s="110" t="s">
        <v>55</v>
      </c>
      <c r="J79" s="110" t="s">
        <v>56</v>
      </c>
      <c r="K79" s="115"/>
      <c r="L79" s="110" t="s">
        <v>57</v>
      </c>
      <c r="M79" s="110"/>
      <c r="N79" s="110" t="s">
        <v>61</v>
      </c>
      <c r="O79" s="110"/>
      <c r="P79" s="115"/>
      <c r="Q79" s="115"/>
      <c r="R79" s="110" t="s">
        <v>62</v>
      </c>
      <c r="S79" s="110" t="s">
        <v>60</v>
      </c>
      <c r="T79" s="86">
        <f t="shared" si="5"/>
        <v>0</v>
      </c>
      <c r="U79" s="87">
        <f t="shared" si="1"/>
        <v>0</v>
      </c>
      <c r="V79" s="74"/>
      <c r="W79" s="91">
        <f t="shared" si="11"/>
        <v>0.35</v>
      </c>
      <c r="X79" s="92">
        <f t="shared" si="12"/>
        <v>0</v>
      </c>
      <c r="Y79" s="92">
        <f t="shared" si="14"/>
        <v>0</v>
      </c>
      <c r="Z79" s="92">
        <f t="shared" si="13"/>
        <v>0</v>
      </c>
      <c r="AA79" s="90">
        <f t="shared" si="7"/>
        <v>0</v>
      </c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47"/>
      <c r="BK79" s="47"/>
      <c r="BL79" s="47"/>
      <c r="BM79" s="47"/>
      <c r="BN79" s="47"/>
      <c r="BO79" s="47"/>
      <c r="BP79" s="47"/>
      <c r="BQ79" s="47"/>
      <c r="BR79" s="47"/>
      <c r="BS79" s="47"/>
      <c r="BT79" s="47"/>
      <c r="BU79" s="47"/>
      <c r="BV79" s="47"/>
      <c r="BW79" s="47"/>
      <c r="BX79" s="47"/>
      <c r="BY79" s="128"/>
    </row>
    <row r="80" spans="1:77" ht="22.5" customHeight="1" x14ac:dyDescent="0.25">
      <c r="A80" s="93">
        <v>72</v>
      </c>
      <c r="B80" s="111"/>
      <c r="C80" s="112"/>
      <c r="D80" s="112" t="s">
        <v>55</v>
      </c>
      <c r="E80" s="110"/>
      <c r="F80" s="110"/>
      <c r="G80" s="110"/>
      <c r="H80" s="112"/>
      <c r="I80" s="112" t="s">
        <v>55</v>
      </c>
      <c r="J80" s="112" t="s">
        <v>56</v>
      </c>
      <c r="K80" s="116"/>
      <c r="L80" s="110" t="s">
        <v>57</v>
      </c>
      <c r="M80" s="110"/>
      <c r="N80" s="112" t="s">
        <v>61</v>
      </c>
      <c r="O80" s="110"/>
      <c r="P80" s="116"/>
      <c r="Q80" s="116"/>
      <c r="R80" s="112" t="s">
        <v>62</v>
      </c>
      <c r="S80" s="112" t="s">
        <v>60</v>
      </c>
      <c r="T80" s="86">
        <f t="shared" si="5"/>
        <v>0</v>
      </c>
      <c r="U80" s="87">
        <f t="shared" si="1"/>
        <v>0</v>
      </c>
      <c r="V80" s="74"/>
      <c r="W80" s="91">
        <f t="shared" si="11"/>
        <v>0.35</v>
      </c>
      <c r="X80" s="92">
        <f t="shared" si="12"/>
        <v>0</v>
      </c>
      <c r="Y80" s="92">
        <f t="shared" si="14"/>
        <v>0</v>
      </c>
      <c r="Z80" s="92">
        <f t="shared" si="13"/>
        <v>0</v>
      </c>
      <c r="AA80" s="90">
        <f t="shared" si="7"/>
        <v>0</v>
      </c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6"/>
      <c r="AW80" s="6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47"/>
      <c r="BK80" s="47"/>
      <c r="BL80" s="47"/>
      <c r="BM80" s="47"/>
      <c r="BN80" s="47"/>
      <c r="BO80" s="47"/>
      <c r="BP80" s="47"/>
      <c r="BQ80" s="47"/>
      <c r="BR80" s="47"/>
      <c r="BS80" s="47"/>
      <c r="BT80" s="47"/>
      <c r="BU80" s="47"/>
      <c r="BV80" s="47"/>
      <c r="BW80" s="47"/>
      <c r="BX80" s="47"/>
      <c r="BY80" s="128"/>
    </row>
    <row r="81" spans="1:77" ht="22.5" customHeight="1" x14ac:dyDescent="0.25">
      <c r="A81" s="93">
        <v>73</v>
      </c>
      <c r="B81" s="111"/>
      <c r="C81" s="112"/>
      <c r="D81" s="110" t="s">
        <v>55</v>
      </c>
      <c r="E81" s="110"/>
      <c r="F81" s="110"/>
      <c r="G81" s="110"/>
      <c r="H81" s="112"/>
      <c r="I81" s="110" t="s">
        <v>55</v>
      </c>
      <c r="J81" s="110" t="s">
        <v>56</v>
      </c>
      <c r="K81" s="116"/>
      <c r="L81" s="110" t="s">
        <v>57</v>
      </c>
      <c r="M81" s="110"/>
      <c r="N81" s="112" t="s">
        <v>61</v>
      </c>
      <c r="O81" s="110"/>
      <c r="P81" s="116"/>
      <c r="Q81" s="116"/>
      <c r="R81" s="110" t="s">
        <v>62</v>
      </c>
      <c r="S81" s="112" t="s">
        <v>60</v>
      </c>
      <c r="T81" s="86">
        <f t="shared" si="5"/>
        <v>0</v>
      </c>
      <c r="U81" s="87">
        <f t="shared" si="1"/>
        <v>0</v>
      </c>
      <c r="V81" s="74"/>
      <c r="W81" s="91">
        <f t="shared" si="11"/>
        <v>0.35</v>
      </c>
      <c r="X81" s="92">
        <f t="shared" si="12"/>
        <v>0</v>
      </c>
      <c r="Y81" s="92">
        <f t="shared" si="14"/>
        <v>0</v>
      </c>
      <c r="Z81" s="92">
        <f t="shared" si="13"/>
        <v>0</v>
      </c>
      <c r="AA81" s="90">
        <f t="shared" si="7"/>
        <v>0</v>
      </c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47"/>
      <c r="BK81" s="47"/>
      <c r="BL81" s="47"/>
      <c r="BM81" s="47"/>
      <c r="BN81" s="47"/>
      <c r="BO81" s="47"/>
      <c r="BP81" s="47"/>
      <c r="BQ81" s="47"/>
      <c r="BR81" s="47"/>
      <c r="BS81" s="47"/>
      <c r="BT81" s="47"/>
      <c r="BU81" s="47"/>
      <c r="BV81" s="47"/>
      <c r="BW81" s="47"/>
      <c r="BX81" s="47"/>
      <c r="BY81" s="128"/>
    </row>
    <row r="82" spans="1:77" ht="22.5" customHeight="1" x14ac:dyDescent="0.25">
      <c r="A82" s="85">
        <v>74</v>
      </c>
      <c r="B82" s="109"/>
      <c r="C82" s="110"/>
      <c r="D82" s="110" t="s">
        <v>55</v>
      </c>
      <c r="E82" s="110"/>
      <c r="F82" s="110"/>
      <c r="G82" s="110"/>
      <c r="H82" s="110"/>
      <c r="I82" s="110" t="s">
        <v>55</v>
      </c>
      <c r="J82" s="110" t="s">
        <v>56</v>
      </c>
      <c r="K82" s="115"/>
      <c r="L82" s="110" t="s">
        <v>57</v>
      </c>
      <c r="M82" s="110"/>
      <c r="N82" s="110" t="s">
        <v>61</v>
      </c>
      <c r="O82" s="110"/>
      <c r="P82" s="115"/>
      <c r="Q82" s="115"/>
      <c r="R82" s="110" t="s">
        <v>62</v>
      </c>
      <c r="S82" s="110" t="s">
        <v>60</v>
      </c>
      <c r="T82" s="86">
        <f t="shared" si="5"/>
        <v>0</v>
      </c>
      <c r="U82" s="87">
        <f t="shared" si="1"/>
        <v>0</v>
      </c>
      <c r="V82" s="74"/>
      <c r="W82" s="91">
        <f t="shared" si="11"/>
        <v>0.35</v>
      </c>
      <c r="X82" s="92">
        <f t="shared" si="12"/>
        <v>0</v>
      </c>
      <c r="Y82" s="92">
        <f t="shared" si="14"/>
        <v>0</v>
      </c>
      <c r="Z82" s="92">
        <f t="shared" si="13"/>
        <v>0</v>
      </c>
      <c r="AA82" s="90">
        <f t="shared" si="7"/>
        <v>0</v>
      </c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47"/>
      <c r="BK82" s="47"/>
      <c r="BL82" s="47"/>
      <c r="BM82" s="47"/>
      <c r="BN82" s="47"/>
      <c r="BO82" s="47"/>
      <c r="BP82" s="47"/>
      <c r="BQ82" s="47"/>
      <c r="BR82" s="47"/>
      <c r="BS82" s="47"/>
      <c r="BT82" s="47"/>
      <c r="BU82" s="47"/>
      <c r="BV82" s="47"/>
      <c r="BW82" s="47"/>
      <c r="BX82" s="47"/>
      <c r="BY82" s="128"/>
    </row>
    <row r="83" spans="1:77" ht="22.5" customHeight="1" x14ac:dyDescent="0.25">
      <c r="A83" s="85">
        <v>75</v>
      </c>
      <c r="B83" s="109"/>
      <c r="C83" s="110"/>
      <c r="D83" s="110" t="s">
        <v>55</v>
      </c>
      <c r="E83" s="110"/>
      <c r="F83" s="110"/>
      <c r="G83" s="110"/>
      <c r="H83" s="110"/>
      <c r="I83" s="110" t="s">
        <v>55</v>
      </c>
      <c r="J83" s="110" t="s">
        <v>56</v>
      </c>
      <c r="K83" s="115"/>
      <c r="L83" s="110" t="s">
        <v>57</v>
      </c>
      <c r="M83" s="110"/>
      <c r="N83" s="110" t="s">
        <v>61</v>
      </c>
      <c r="O83" s="110"/>
      <c r="P83" s="115"/>
      <c r="Q83" s="115"/>
      <c r="R83" s="110" t="s">
        <v>62</v>
      </c>
      <c r="S83" s="110" t="s">
        <v>60</v>
      </c>
      <c r="T83" s="86">
        <f t="shared" si="5"/>
        <v>0</v>
      </c>
      <c r="U83" s="87">
        <f t="shared" si="1"/>
        <v>0</v>
      </c>
      <c r="V83" s="74"/>
      <c r="W83" s="91">
        <f t="shared" si="11"/>
        <v>0.35</v>
      </c>
      <c r="X83" s="92">
        <f t="shared" si="12"/>
        <v>0</v>
      </c>
      <c r="Y83" s="92">
        <f t="shared" si="14"/>
        <v>0</v>
      </c>
      <c r="Z83" s="92">
        <f t="shared" si="13"/>
        <v>0</v>
      </c>
      <c r="AA83" s="90">
        <f t="shared" si="7"/>
        <v>0</v>
      </c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47"/>
      <c r="BK83" s="47"/>
      <c r="BL83" s="47"/>
      <c r="BM83" s="47"/>
      <c r="BN83" s="47"/>
      <c r="BO83" s="47"/>
      <c r="BP83" s="47"/>
      <c r="BQ83" s="47"/>
      <c r="BR83" s="47"/>
      <c r="BS83" s="47"/>
      <c r="BT83" s="47"/>
      <c r="BU83" s="47"/>
      <c r="BV83" s="47"/>
      <c r="BW83" s="47"/>
      <c r="BX83" s="47"/>
      <c r="BY83" s="128"/>
    </row>
    <row r="84" spans="1:77" ht="22.5" customHeight="1" x14ac:dyDescent="0.25">
      <c r="A84" s="93">
        <v>76</v>
      </c>
      <c r="B84" s="111"/>
      <c r="C84" s="112"/>
      <c r="D84" s="110" t="s">
        <v>55</v>
      </c>
      <c r="E84" s="110"/>
      <c r="F84" s="110"/>
      <c r="G84" s="110"/>
      <c r="H84" s="112"/>
      <c r="I84" s="110" t="s">
        <v>55</v>
      </c>
      <c r="J84" s="110" t="s">
        <v>56</v>
      </c>
      <c r="K84" s="116"/>
      <c r="L84" s="110" t="s">
        <v>57</v>
      </c>
      <c r="M84" s="110"/>
      <c r="N84" s="112" t="s">
        <v>61</v>
      </c>
      <c r="O84" s="110"/>
      <c r="P84" s="116"/>
      <c r="Q84" s="116"/>
      <c r="R84" s="110" t="s">
        <v>62</v>
      </c>
      <c r="S84" s="112" t="s">
        <v>60</v>
      </c>
      <c r="T84" s="86">
        <f t="shared" si="5"/>
        <v>0</v>
      </c>
      <c r="U84" s="87">
        <f t="shared" si="1"/>
        <v>0</v>
      </c>
      <c r="V84" s="74"/>
      <c r="W84" s="91">
        <f t="shared" si="11"/>
        <v>0.35</v>
      </c>
      <c r="X84" s="92">
        <f t="shared" si="12"/>
        <v>0</v>
      </c>
      <c r="Y84" s="92">
        <f t="shared" si="14"/>
        <v>0</v>
      </c>
      <c r="Z84" s="92">
        <f t="shared" si="13"/>
        <v>0</v>
      </c>
      <c r="AA84" s="90">
        <f t="shared" si="7"/>
        <v>0</v>
      </c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47"/>
      <c r="BK84" s="47"/>
      <c r="BL84" s="47"/>
      <c r="BM84" s="47"/>
      <c r="BN84" s="47"/>
      <c r="BO84" s="47"/>
      <c r="BP84" s="47"/>
      <c r="BQ84" s="47"/>
      <c r="BR84" s="47"/>
      <c r="BS84" s="47"/>
      <c r="BT84" s="47"/>
      <c r="BU84" s="47"/>
      <c r="BV84" s="47"/>
      <c r="BW84" s="47"/>
      <c r="BX84" s="47"/>
      <c r="BY84" s="128"/>
    </row>
    <row r="85" spans="1:77" ht="22.5" customHeight="1" x14ac:dyDescent="0.25">
      <c r="A85" s="85">
        <v>77</v>
      </c>
      <c r="B85" s="109"/>
      <c r="C85" s="110"/>
      <c r="D85" s="110" t="s">
        <v>55</v>
      </c>
      <c r="E85" s="110"/>
      <c r="F85" s="110"/>
      <c r="G85" s="110"/>
      <c r="H85" s="110"/>
      <c r="I85" s="110" t="s">
        <v>55</v>
      </c>
      <c r="J85" s="110" t="s">
        <v>56</v>
      </c>
      <c r="K85" s="115"/>
      <c r="L85" s="110" t="s">
        <v>57</v>
      </c>
      <c r="M85" s="110"/>
      <c r="N85" s="110" t="s">
        <v>61</v>
      </c>
      <c r="O85" s="110"/>
      <c r="P85" s="115"/>
      <c r="Q85" s="115"/>
      <c r="R85" s="110" t="s">
        <v>62</v>
      </c>
      <c r="S85" s="110" t="s">
        <v>60</v>
      </c>
      <c r="T85" s="86">
        <f t="shared" si="5"/>
        <v>0</v>
      </c>
      <c r="U85" s="87">
        <f t="shared" si="1"/>
        <v>0</v>
      </c>
      <c r="V85" s="74"/>
      <c r="W85" s="91">
        <f t="shared" si="11"/>
        <v>0.35</v>
      </c>
      <c r="X85" s="92">
        <f t="shared" si="12"/>
        <v>0</v>
      </c>
      <c r="Y85" s="92">
        <f t="shared" si="14"/>
        <v>0</v>
      </c>
      <c r="Z85" s="92">
        <f t="shared" si="13"/>
        <v>0</v>
      </c>
      <c r="AA85" s="90">
        <f t="shared" si="7"/>
        <v>0</v>
      </c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47"/>
      <c r="BK85" s="47"/>
      <c r="BL85" s="47"/>
      <c r="BM85" s="47"/>
      <c r="BN85" s="47"/>
      <c r="BO85" s="47"/>
      <c r="BP85" s="47"/>
      <c r="BQ85" s="47"/>
      <c r="BR85" s="47"/>
      <c r="BS85" s="47"/>
      <c r="BT85" s="47"/>
      <c r="BU85" s="47"/>
      <c r="BV85" s="47"/>
      <c r="BW85" s="47"/>
      <c r="BX85" s="47"/>
      <c r="BY85" s="128"/>
    </row>
    <row r="86" spans="1:77" ht="22.5" customHeight="1" x14ac:dyDescent="0.25">
      <c r="A86" s="85">
        <v>78</v>
      </c>
      <c r="B86" s="109"/>
      <c r="C86" s="110"/>
      <c r="D86" s="110" t="s">
        <v>55</v>
      </c>
      <c r="E86" s="110"/>
      <c r="F86" s="110"/>
      <c r="G86" s="110"/>
      <c r="H86" s="110"/>
      <c r="I86" s="110" t="s">
        <v>55</v>
      </c>
      <c r="J86" s="110" t="s">
        <v>56</v>
      </c>
      <c r="K86" s="115"/>
      <c r="L86" s="110" t="s">
        <v>57</v>
      </c>
      <c r="M86" s="110"/>
      <c r="N86" s="110" t="s">
        <v>61</v>
      </c>
      <c r="O86" s="110"/>
      <c r="P86" s="115"/>
      <c r="Q86" s="115"/>
      <c r="R86" s="110" t="s">
        <v>62</v>
      </c>
      <c r="S86" s="110" t="s">
        <v>60</v>
      </c>
      <c r="T86" s="86">
        <f t="shared" si="5"/>
        <v>0</v>
      </c>
      <c r="U86" s="87">
        <f t="shared" si="1"/>
        <v>0</v>
      </c>
      <c r="V86" s="74"/>
      <c r="W86" s="91">
        <f t="shared" si="11"/>
        <v>0.35</v>
      </c>
      <c r="X86" s="92">
        <f t="shared" si="12"/>
        <v>0</v>
      </c>
      <c r="Y86" s="92">
        <f t="shared" si="14"/>
        <v>0</v>
      </c>
      <c r="Z86" s="92">
        <f t="shared" si="13"/>
        <v>0</v>
      </c>
      <c r="AA86" s="90">
        <f t="shared" si="7"/>
        <v>0</v>
      </c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47"/>
      <c r="BK86" s="47"/>
      <c r="BL86" s="47"/>
      <c r="BM86" s="47"/>
      <c r="BN86" s="47"/>
      <c r="BO86" s="47"/>
      <c r="BP86" s="47"/>
      <c r="BQ86" s="47"/>
      <c r="BR86" s="47"/>
      <c r="BS86" s="47"/>
      <c r="BT86" s="47"/>
      <c r="BU86" s="47"/>
      <c r="BV86" s="47"/>
      <c r="BW86" s="47"/>
      <c r="BX86" s="47"/>
      <c r="BY86" s="128"/>
    </row>
    <row r="87" spans="1:77" ht="22.5" customHeight="1" x14ac:dyDescent="0.25">
      <c r="A87" s="85">
        <v>79</v>
      </c>
      <c r="B87" s="109"/>
      <c r="C87" s="110"/>
      <c r="D87" s="110" t="s">
        <v>55</v>
      </c>
      <c r="E87" s="110"/>
      <c r="F87" s="110"/>
      <c r="G87" s="110"/>
      <c r="H87" s="110"/>
      <c r="I87" s="110" t="s">
        <v>55</v>
      </c>
      <c r="J87" s="110" t="s">
        <v>56</v>
      </c>
      <c r="K87" s="115"/>
      <c r="L87" s="110" t="s">
        <v>57</v>
      </c>
      <c r="M87" s="110"/>
      <c r="N87" s="110" t="s">
        <v>61</v>
      </c>
      <c r="O87" s="110"/>
      <c r="P87" s="115"/>
      <c r="Q87" s="115"/>
      <c r="R87" s="110" t="s">
        <v>62</v>
      </c>
      <c r="S87" s="110" t="s">
        <v>60</v>
      </c>
      <c r="T87" s="86">
        <f t="shared" si="5"/>
        <v>0</v>
      </c>
      <c r="U87" s="87">
        <f t="shared" si="1"/>
        <v>0</v>
      </c>
      <c r="V87" s="74"/>
      <c r="W87" s="91">
        <f t="shared" si="11"/>
        <v>0.35</v>
      </c>
      <c r="X87" s="92">
        <f t="shared" si="12"/>
        <v>0</v>
      </c>
      <c r="Y87" s="92">
        <f t="shared" si="14"/>
        <v>0</v>
      </c>
      <c r="Z87" s="92">
        <f t="shared" si="13"/>
        <v>0</v>
      </c>
      <c r="AA87" s="90">
        <f t="shared" si="7"/>
        <v>0</v>
      </c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47"/>
      <c r="BK87" s="47"/>
      <c r="BL87" s="47"/>
      <c r="BM87" s="47"/>
      <c r="BN87" s="47"/>
      <c r="BO87" s="47"/>
      <c r="BP87" s="47"/>
      <c r="BQ87" s="47"/>
      <c r="BR87" s="47"/>
      <c r="BS87" s="47"/>
      <c r="BT87" s="47"/>
      <c r="BU87" s="47"/>
      <c r="BV87" s="47"/>
      <c r="BW87" s="47"/>
      <c r="BX87" s="47"/>
      <c r="BY87" s="128"/>
    </row>
    <row r="88" spans="1:77" ht="22.5" customHeight="1" x14ac:dyDescent="0.25">
      <c r="A88" s="85">
        <v>80</v>
      </c>
      <c r="B88" s="109"/>
      <c r="C88" s="110"/>
      <c r="D88" s="110" t="s">
        <v>55</v>
      </c>
      <c r="E88" s="110"/>
      <c r="F88" s="110"/>
      <c r="G88" s="110"/>
      <c r="H88" s="110"/>
      <c r="I88" s="110" t="s">
        <v>55</v>
      </c>
      <c r="J88" s="110" t="s">
        <v>56</v>
      </c>
      <c r="K88" s="115"/>
      <c r="L88" s="110" t="s">
        <v>57</v>
      </c>
      <c r="M88" s="110"/>
      <c r="N88" s="110" t="s">
        <v>61</v>
      </c>
      <c r="O88" s="110"/>
      <c r="P88" s="115"/>
      <c r="Q88" s="115"/>
      <c r="R88" s="110" t="s">
        <v>62</v>
      </c>
      <c r="S88" s="110" t="s">
        <v>60</v>
      </c>
      <c r="T88" s="86">
        <f t="shared" si="5"/>
        <v>0</v>
      </c>
      <c r="U88" s="87">
        <f t="shared" si="1"/>
        <v>0</v>
      </c>
      <c r="V88" s="74"/>
      <c r="W88" s="91">
        <f t="shared" si="11"/>
        <v>0.35</v>
      </c>
      <c r="X88" s="92">
        <f t="shared" si="12"/>
        <v>0</v>
      </c>
      <c r="Y88" s="92">
        <f t="shared" si="14"/>
        <v>0</v>
      </c>
      <c r="Z88" s="92">
        <f t="shared" si="13"/>
        <v>0</v>
      </c>
      <c r="AA88" s="90">
        <f t="shared" si="7"/>
        <v>0</v>
      </c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47"/>
      <c r="BK88" s="47"/>
      <c r="BL88" s="47"/>
      <c r="BM88" s="47"/>
      <c r="BN88" s="47"/>
      <c r="BO88" s="47"/>
      <c r="BP88" s="47"/>
      <c r="BQ88" s="47"/>
      <c r="BR88" s="47"/>
      <c r="BS88" s="47"/>
      <c r="BT88" s="47"/>
      <c r="BU88" s="47"/>
      <c r="BV88" s="47"/>
      <c r="BW88" s="47"/>
      <c r="BX88" s="47"/>
      <c r="BY88" s="128"/>
    </row>
    <row r="89" spans="1:77" ht="22.5" customHeight="1" x14ac:dyDescent="0.25">
      <c r="A89" s="85">
        <v>81</v>
      </c>
      <c r="B89" s="109"/>
      <c r="C89" s="110"/>
      <c r="D89" s="110" t="s">
        <v>55</v>
      </c>
      <c r="E89" s="110"/>
      <c r="F89" s="110"/>
      <c r="G89" s="110"/>
      <c r="H89" s="110"/>
      <c r="I89" s="110" t="s">
        <v>55</v>
      </c>
      <c r="J89" s="110" t="s">
        <v>56</v>
      </c>
      <c r="K89" s="115"/>
      <c r="L89" s="110" t="s">
        <v>57</v>
      </c>
      <c r="M89" s="110"/>
      <c r="N89" s="110" t="s">
        <v>61</v>
      </c>
      <c r="O89" s="110"/>
      <c r="P89" s="115"/>
      <c r="Q89" s="115"/>
      <c r="R89" s="110" t="s">
        <v>62</v>
      </c>
      <c r="S89" s="110" t="s">
        <v>60</v>
      </c>
      <c r="T89" s="86">
        <f t="shared" si="5"/>
        <v>0</v>
      </c>
      <c r="U89" s="87">
        <f t="shared" si="1"/>
        <v>0</v>
      </c>
      <c r="V89" s="74"/>
      <c r="W89" s="91">
        <f t="shared" si="11"/>
        <v>0.35</v>
      </c>
      <c r="X89" s="92">
        <f t="shared" si="12"/>
        <v>0</v>
      </c>
      <c r="Y89" s="92">
        <f t="shared" si="14"/>
        <v>0</v>
      </c>
      <c r="Z89" s="92">
        <f t="shared" si="13"/>
        <v>0</v>
      </c>
      <c r="AA89" s="90">
        <f t="shared" si="7"/>
        <v>0</v>
      </c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47"/>
      <c r="BK89" s="47"/>
      <c r="BL89" s="47"/>
      <c r="BM89" s="47"/>
      <c r="BN89" s="47"/>
      <c r="BO89" s="47"/>
      <c r="BP89" s="47"/>
      <c r="BQ89" s="47"/>
      <c r="BR89" s="47"/>
      <c r="BS89" s="47"/>
      <c r="BT89" s="47"/>
      <c r="BU89" s="47"/>
      <c r="BV89" s="47"/>
      <c r="BW89" s="47"/>
      <c r="BX89" s="47"/>
      <c r="BY89" s="128"/>
    </row>
    <row r="90" spans="1:77" ht="22.5" customHeight="1" x14ac:dyDescent="0.25">
      <c r="A90" s="85">
        <v>82</v>
      </c>
      <c r="B90" s="109"/>
      <c r="C90" s="110"/>
      <c r="D90" s="110" t="s">
        <v>55</v>
      </c>
      <c r="E90" s="110"/>
      <c r="F90" s="110"/>
      <c r="G90" s="110"/>
      <c r="H90" s="110"/>
      <c r="I90" s="110" t="s">
        <v>55</v>
      </c>
      <c r="J90" s="110" t="s">
        <v>56</v>
      </c>
      <c r="K90" s="115"/>
      <c r="L90" s="110" t="s">
        <v>57</v>
      </c>
      <c r="M90" s="110"/>
      <c r="N90" s="110" t="s">
        <v>61</v>
      </c>
      <c r="O90" s="110"/>
      <c r="P90" s="115"/>
      <c r="Q90" s="115"/>
      <c r="R90" s="110" t="s">
        <v>62</v>
      </c>
      <c r="S90" s="110" t="s">
        <v>60</v>
      </c>
      <c r="T90" s="86">
        <f t="shared" si="5"/>
        <v>0</v>
      </c>
      <c r="U90" s="87">
        <f t="shared" si="1"/>
        <v>0</v>
      </c>
      <c r="V90" s="74"/>
      <c r="W90" s="91">
        <f t="shared" si="11"/>
        <v>0.35</v>
      </c>
      <c r="X90" s="92">
        <f t="shared" si="12"/>
        <v>0</v>
      </c>
      <c r="Y90" s="92">
        <f t="shared" si="14"/>
        <v>0</v>
      </c>
      <c r="Z90" s="92">
        <f t="shared" si="13"/>
        <v>0</v>
      </c>
      <c r="AA90" s="90">
        <f t="shared" si="7"/>
        <v>0</v>
      </c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47"/>
      <c r="BK90" s="47"/>
      <c r="BL90" s="47"/>
      <c r="BM90" s="47"/>
      <c r="BN90" s="47"/>
      <c r="BO90" s="47"/>
      <c r="BP90" s="47"/>
      <c r="BQ90" s="47"/>
      <c r="BR90" s="47"/>
      <c r="BS90" s="47"/>
      <c r="BT90" s="47"/>
      <c r="BU90" s="47"/>
      <c r="BV90" s="47"/>
      <c r="BW90" s="47"/>
      <c r="BX90" s="47"/>
      <c r="BY90" s="128"/>
    </row>
    <row r="91" spans="1:77" ht="22.5" customHeight="1" x14ac:dyDescent="0.25">
      <c r="A91" s="85">
        <v>83</v>
      </c>
      <c r="B91" s="109"/>
      <c r="C91" s="110"/>
      <c r="D91" s="110" t="s">
        <v>55</v>
      </c>
      <c r="E91" s="110"/>
      <c r="F91" s="110"/>
      <c r="G91" s="110"/>
      <c r="H91" s="110"/>
      <c r="I91" s="110" t="s">
        <v>55</v>
      </c>
      <c r="J91" s="110" t="s">
        <v>56</v>
      </c>
      <c r="K91" s="115"/>
      <c r="L91" s="110" t="s">
        <v>57</v>
      </c>
      <c r="M91" s="110"/>
      <c r="N91" s="110" t="s">
        <v>61</v>
      </c>
      <c r="O91" s="110"/>
      <c r="P91" s="115"/>
      <c r="Q91" s="115"/>
      <c r="R91" s="110" t="s">
        <v>62</v>
      </c>
      <c r="S91" s="110" t="s">
        <v>60</v>
      </c>
      <c r="T91" s="86">
        <f t="shared" si="5"/>
        <v>0</v>
      </c>
      <c r="U91" s="87">
        <f t="shared" si="1"/>
        <v>0</v>
      </c>
      <c r="V91" s="74"/>
      <c r="W91" s="91">
        <f t="shared" si="11"/>
        <v>0.35</v>
      </c>
      <c r="X91" s="92">
        <f t="shared" si="12"/>
        <v>0</v>
      </c>
      <c r="Y91" s="92">
        <f t="shared" si="14"/>
        <v>0</v>
      </c>
      <c r="Z91" s="92">
        <f t="shared" si="13"/>
        <v>0</v>
      </c>
      <c r="AA91" s="90">
        <f t="shared" si="7"/>
        <v>0</v>
      </c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47"/>
      <c r="BK91" s="47"/>
      <c r="BL91" s="47"/>
      <c r="BM91" s="47"/>
      <c r="BN91" s="47"/>
      <c r="BO91" s="47"/>
      <c r="BP91" s="47"/>
      <c r="BQ91" s="47"/>
      <c r="BR91" s="47"/>
      <c r="BS91" s="47"/>
      <c r="BT91" s="47"/>
      <c r="BU91" s="47"/>
      <c r="BV91" s="47"/>
      <c r="BW91" s="47"/>
      <c r="BX91" s="47"/>
      <c r="BY91" s="128"/>
    </row>
    <row r="92" spans="1:77" ht="22.5" customHeight="1" x14ac:dyDescent="0.25">
      <c r="A92" s="85">
        <v>84</v>
      </c>
      <c r="B92" s="109"/>
      <c r="C92" s="110"/>
      <c r="D92" s="110" t="s">
        <v>55</v>
      </c>
      <c r="E92" s="110"/>
      <c r="F92" s="110"/>
      <c r="G92" s="110"/>
      <c r="H92" s="110"/>
      <c r="I92" s="110" t="s">
        <v>55</v>
      </c>
      <c r="J92" s="110" t="s">
        <v>56</v>
      </c>
      <c r="K92" s="115"/>
      <c r="L92" s="110" t="s">
        <v>57</v>
      </c>
      <c r="M92" s="110"/>
      <c r="N92" s="110" t="s">
        <v>61</v>
      </c>
      <c r="O92" s="110"/>
      <c r="P92" s="115"/>
      <c r="Q92" s="115"/>
      <c r="R92" s="110" t="s">
        <v>62</v>
      </c>
      <c r="S92" s="110" t="s">
        <v>60</v>
      </c>
      <c r="T92" s="86">
        <f t="shared" si="5"/>
        <v>0</v>
      </c>
      <c r="U92" s="87">
        <f t="shared" si="1"/>
        <v>0</v>
      </c>
      <c r="V92" s="74"/>
      <c r="W92" s="91">
        <f t="shared" si="11"/>
        <v>0.35</v>
      </c>
      <c r="X92" s="92">
        <f t="shared" si="12"/>
        <v>0</v>
      </c>
      <c r="Y92" s="92">
        <f t="shared" si="14"/>
        <v>0</v>
      </c>
      <c r="Z92" s="92">
        <f t="shared" si="13"/>
        <v>0</v>
      </c>
      <c r="AA92" s="90">
        <f t="shared" si="7"/>
        <v>0</v>
      </c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47"/>
      <c r="BK92" s="47"/>
      <c r="BL92" s="47"/>
      <c r="BM92" s="47"/>
      <c r="BN92" s="47"/>
      <c r="BO92" s="47"/>
      <c r="BP92" s="47"/>
      <c r="BQ92" s="47"/>
      <c r="BR92" s="47"/>
      <c r="BS92" s="47"/>
      <c r="BT92" s="47"/>
      <c r="BU92" s="47"/>
      <c r="BV92" s="47"/>
      <c r="BW92" s="47"/>
      <c r="BX92" s="47"/>
      <c r="BY92" s="128"/>
    </row>
    <row r="93" spans="1:77" ht="22.5" customHeight="1" x14ac:dyDescent="0.25">
      <c r="A93" s="93">
        <v>85</v>
      </c>
      <c r="B93" s="111"/>
      <c r="C93" s="112"/>
      <c r="D93" s="112" t="s">
        <v>55</v>
      </c>
      <c r="E93" s="110"/>
      <c r="F93" s="110"/>
      <c r="G93" s="110"/>
      <c r="H93" s="112"/>
      <c r="I93" s="112" t="s">
        <v>55</v>
      </c>
      <c r="J93" s="112" t="s">
        <v>56</v>
      </c>
      <c r="K93" s="116"/>
      <c r="L93" s="110" t="s">
        <v>57</v>
      </c>
      <c r="M93" s="110"/>
      <c r="N93" s="112" t="s">
        <v>61</v>
      </c>
      <c r="O93" s="110"/>
      <c r="P93" s="116"/>
      <c r="Q93" s="116"/>
      <c r="R93" s="112" t="s">
        <v>62</v>
      </c>
      <c r="S93" s="112" t="s">
        <v>60</v>
      </c>
      <c r="T93" s="86">
        <f t="shared" si="5"/>
        <v>0</v>
      </c>
      <c r="U93" s="87">
        <f t="shared" si="1"/>
        <v>0</v>
      </c>
      <c r="V93" s="74"/>
      <c r="W93" s="91">
        <f t="shared" si="11"/>
        <v>0.35</v>
      </c>
      <c r="X93" s="92">
        <f t="shared" si="12"/>
        <v>0</v>
      </c>
      <c r="Y93" s="92">
        <f t="shared" si="14"/>
        <v>0</v>
      </c>
      <c r="Z93" s="92">
        <f t="shared" si="13"/>
        <v>0</v>
      </c>
      <c r="AA93" s="90">
        <f t="shared" si="7"/>
        <v>0</v>
      </c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47"/>
      <c r="BK93" s="47"/>
      <c r="BL93" s="47"/>
      <c r="BM93" s="47"/>
      <c r="BN93" s="47"/>
      <c r="BO93" s="47"/>
      <c r="BP93" s="47"/>
      <c r="BQ93" s="47"/>
      <c r="BR93" s="47"/>
      <c r="BS93" s="47"/>
      <c r="BT93" s="47"/>
      <c r="BU93" s="47"/>
      <c r="BV93" s="47"/>
      <c r="BW93" s="47"/>
      <c r="BX93" s="47"/>
      <c r="BY93" s="128"/>
    </row>
    <row r="94" spans="1:77" ht="22.5" customHeight="1" x14ac:dyDescent="0.25">
      <c r="A94" s="85">
        <v>86</v>
      </c>
      <c r="B94" s="109"/>
      <c r="C94" s="110"/>
      <c r="D94" s="110" t="s">
        <v>55</v>
      </c>
      <c r="E94" s="110"/>
      <c r="F94" s="110"/>
      <c r="G94" s="110"/>
      <c r="H94" s="110"/>
      <c r="I94" s="110" t="s">
        <v>55</v>
      </c>
      <c r="J94" s="110" t="s">
        <v>56</v>
      </c>
      <c r="K94" s="115"/>
      <c r="L94" s="110" t="s">
        <v>57</v>
      </c>
      <c r="M94" s="110"/>
      <c r="N94" s="110" t="s">
        <v>61</v>
      </c>
      <c r="O94" s="110"/>
      <c r="P94" s="115"/>
      <c r="Q94" s="115"/>
      <c r="R94" s="110" t="s">
        <v>62</v>
      </c>
      <c r="S94" s="110" t="s">
        <v>60</v>
      </c>
      <c r="T94" s="86">
        <f t="shared" si="5"/>
        <v>0</v>
      </c>
      <c r="U94" s="87">
        <f t="shared" si="1"/>
        <v>0</v>
      </c>
      <c r="V94" s="74"/>
      <c r="W94" s="91">
        <f t="shared" si="11"/>
        <v>0.35</v>
      </c>
      <c r="X94" s="92">
        <f t="shared" si="12"/>
        <v>0</v>
      </c>
      <c r="Y94" s="92">
        <f t="shared" si="14"/>
        <v>0</v>
      </c>
      <c r="Z94" s="92">
        <f t="shared" si="13"/>
        <v>0</v>
      </c>
      <c r="AA94" s="90">
        <f t="shared" si="7"/>
        <v>0</v>
      </c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47"/>
      <c r="BK94" s="47"/>
      <c r="BL94" s="47"/>
      <c r="BM94" s="47"/>
      <c r="BN94" s="47"/>
      <c r="BO94" s="47"/>
      <c r="BP94" s="47"/>
      <c r="BQ94" s="47"/>
      <c r="BR94" s="47"/>
      <c r="BS94" s="47"/>
      <c r="BT94" s="47"/>
      <c r="BU94" s="47"/>
      <c r="BV94" s="47"/>
      <c r="BW94" s="47"/>
      <c r="BX94" s="47"/>
      <c r="BY94" s="128"/>
    </row>
    <row r="95" spans="1:77" ht="22.5" customHeight="1" x14ac:dyDescent="0.25">
      <c r="A95" s="85">
        <v>87</v>
      </c>
      <c r="B95" s="109"/>
      <c r="C95" s="110"/>
      <c r="D95" s="110" t="s">
        <v>55</v>
      </c>
      <c r="E95" s="110"/>
      <c r="F95" s="110"/>
      <c r="G95" s="110"/>
      <c r="H95" s="110"/>
      <c r="I95" s="110" t="s">
        <v>55</v>
      </c>
      <c r="J95" s="110" t="s">
        <v>56</v>
      </c>
      <c r="K95" s="115"/>
      <c r="L95" s="110" t="s">
        <v>57</v>
      </c>
      <c r="M95" s="110"/>
      <c r="N95" s="110" t="s">
        <v>61</v>
      </c>
      <c r="O95" s="110"/>
      <c r="P95" s="115"/>
      <c r="Q95" s="115"/>
      <c r="R95" s="110" t="s">
        <v>62</v>
      </c>
      <c r="S95" s="110" t="s">
        <v>60</v>
      </c>
      <c r="T95" s="86">
        <f t="shared" si="5"/>
        <v>0</v>
      </c>
      <c r="U95" s="87">
        <f t="shared" si="1"/>
        <v>0</v>
      </c>
      <c r="V95" s="74"/>
      <c r="W95" s="91">
        <f t="shared" si="11"/>
        <v>0.35</v>
      </c>
      <c r="X95" s="92">
        <f t="shared" si="12"/>
        <v>0</v>
      </c>
      <c r="Y95" s="92">
        <f t="shared" si="14"/>
        <v>0</v>
      </c>
      <c r="Z95" s="92">
        <f t="shared" si="13"/>
        <v>0</v>
      </c>
      <c r="AA95" s="90">
        <f t="shared" si="7"/>
        <v>0</v>
      </c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47"/>
      <c r="BK95" s="47"/>
      <c r="BL95" s="47"/>
      <c r="BM95" s="47"/>
      <c r="BN95" s="47"/>
      <c r="BO95" s="47"/>
      <c r="BP95" s="47"/>
      <c r="BQ95" s="47"/>
      <c r="BR95" s="47"/>
      <c r="BS95" s="47"/>
      <c r="BT95" s="47"/>
      <c r="BU95" s="47"/>
      <c r="BV95" s="47"/>
      <c r="BW95" s="47"/>
      <c r="BX95" s="47"/>
      <c r="BY95" s="128"/>
    </row>
    <row r="96" spans="1:77" ht="22.5" customHeight="1" x14ac:dyDescent="0.25">
      <c r="A96" s="85">
        <v>88</v>
      </c>
      <c r="B96" s="109"/>
      <c r="C96" s="110"/>
      <c r="D96" s="110" t="s">
        <v>55</v>
      </c>
      <c r="E96" s="110"/>
      <c r="F96" s="110"/>
      <c r="G96" s="110"/>
      <c r="H96" s="110"/>
      <c r="I96" s="110" t="s">
        <v>55</v>
      </c>
      <c r="J96" s="110" t="s">
        <v>56</v>
      </c>
      <c r="K96" s="115"/>
      <c r="L96" s="110" t="s">
        <v>57</v>
      </c>
      <c r="M96" s="110"/>
      <c r="N96" s="110" t="s">
        <v>61</v>
      </c>
      <c r="O96" s="110"/>
      <c r="P96" s="115"/>
      <c r="Q96" s="115"/>
      <c r="R96" s="110" t="s">
        <v>62</v>
      </c>
      <c r="S96" s="110" t="s">
        <v>60</v>
      </c>
      <c r="T96" s="86">
        <f t="shared" si="5"/>
        <v>0</v>
      </c>
      <c r="U96" s="87">
        <f t="shared" si="1"/>
        <v>0</v>
      </c>
      <c r="V96" s="74"/>
      <c r="W96" s="91">
        <f t="shared" si="11"/>
        <v>0.35</v>
      </c>
      <c r="X96" s="92">
        <f t="shared" si="12"/>
        <v>0</v>
      </c>
      <c r="Y96" s="92">
        <f t="shared" si="14"/>
        <v>0</v>
      </c>
      <c r="Z96" s="92">
        <f t="shared" si="13"/>
        <v>0</v>
      </c>
      <c r="AA96" s="90">
        <f t="shared" si="7"/>
        <v>0</v>
      </c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6"/>
      <c r="AW96" s="6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47"/>
      <c r="BK96" s="47"/>
      <c r="BL96" s="47"/>
      <c r="BM96" s="47"/>
      <c r="BN96" s="47"/>
      <c r="BO96" s="47"/>
      <c r="BP96" s="47"/>
      <c r="BQ96" s="47"/>
      <c r="BR96" s="47"/>
      <c r="BS96" s="47"/>
      <c r="BT96" s="47"/>
      <c r="BU96" s="47"/>
      <c r="BV96" s="47"/>
      <c r="BW96" s="47"/>
      <c r="BX96" s="47"/>
      <c r="BY96" s="128"/>
    </row>
    <row r="97" spans="1:77" ht="22.5" customHeight="1" x14ac:dyDescent="0.25">
      <c r="A97" s="85">
        <v>89</v>
      </c>
      <c r="B97" s="109"/>
      <c r="C97" s="110"/>
      <c r="D97" s="110" t="s">
        <v>55</v>
      </c>
      <c r="E97" s="110"/>
      <c r="F97" s="110"/>
      <c r="G97" s="110"/>
      <c r="H97" s="110"/>
      <c r="I97" s="110" t="s">
        <v>55</v>
      </c>
      <c r="J97" s="110" t="s">
        <v>56</v>
      </c>
      <c r="K97" s="115"/>
      <c r="L97" s="110" t="s">
        <v>57</v>
      </c>
      <c r="M97" s="110"/>
      <c r="N97" s="110" t="s">
        <v>61</v>
      </c>
      <c r="O97" s="110"/>
      <c r="P97" s="115"/>
      <c r="Q97" s="115"/>
      <c r="R97" s="110" t="s">
        <v>62</v>
      </c>
      <c r="S97" s="110" t="s">
        <v>60</v>
      </c>
      <c r="T97" s="86">
        <f t="shared" si="5"/>
        <v>0</v>
      </c>
      <c r="U97" s="87">
        <f t="shared" si="1"/>
        <v>0</v>
      </c>
      <c r="V97" s="74"/>
      <c r="W97" s="91">
        <f t="shared" si="11"/>
        <v>0.35</v>
      </c>
      <c r="X97" s="92">
        <f t="shared" si="12"/>
        <v>0</v>
      </c>
      <c r="Y97" s="92">
        <f t="shared" si="14"/>
        <v>0</v>
      </c>
      <c r="Z97" s="92">
        <f t="shared" si="13"/>
        <v>0</v>
      </c>
      <c r="AA97" s="90">
        <f t="shared" si="7"/>
        <v>0</v>
      </c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47"/>
      <c r="BK97" s="47"/>
      <c r="BL97" s="47"/>
      <c r="BM97" s="47"/>
      <c r="BN97" s="47"/>
      <c r="BO97" s="47"/>
      <c r="BP97" s="47"/>
      <c r="BQ97" s="47"/>
      <c r="BR97" s="47"/>
      <c r="BS97" s="47"/>
      <c r="BT97" s="47"/>
      <c r="BU97" s="47"/>
      <c r="BV97" s="47"/>
      <c r="BW97" s="47"/>
      <c r="BX97" s="47"/>
      <c r="BY97" s="128"/>
    </row>
    <row r="98" spans="1:77" ht="22.5" customHeight="1" x14ac:dyDescent="0.25">
      <c r="A98" s="93">
        <v>90</v>
      </c>
      <c r="B98" s="111"/>
      <c r="C98" s="112"/>
      <c r="D98" s="112" t="s">
        <v>55</v>
      </c>
      <c r="E98" s="110"/>
      <c r="F98" s="110"/>
      <c r="G98" s="110"/>
      <c r="H98" s="112"/>
      <c r="I98" s="112" t="s">
        <v>55</v>
      </c>
      <c r="J98" s="112" t="s">
        <v>56</v>
      </c>
      <c r="K98" s="116"/>
      <c r="L98" s="110" t="s">
        <v>57</v>
      </c>
      <c r="M98" s="110"/>
      <c r="N98" s="112" t="s">
        <v>61</v>
      </c>
      <c r="O98" s="110"/>
      <c r="P98" s="116"/>
      <c r="Q98" s="116"/>
      <c r="R98" s="112" t="s">
        <v>62</v>
      </c>
      <c r="S98" s="112" t="s">
        <v>60</v>
      </c>
      <c r="T98" s="86">
        <f t="shared" si="5"/>
        <v>0</v>
      </c>
      <c r="U98" s="87">
        <f t="shared" si="1"/>
        <v>0</v>
      </c>
      <c r="V98" s="74"/>
      <c r="W98" s="91">
        <f t="shared" si="11"/>
        <v>0.35</v>
      </c>
      <c r="X98" s="92">
        <f t="shared" si="12"/>
        <v>0</v>
      </c>
      <c r="Y98" s="92">
        <f t="shared" si="14"/>
        <v>0</v>
      </c>
      <c r="Z98" s="92">
        <f t="shared" si="13"/>
        <v>0</v>
      </c>
      <c r="AA98" s="90">
        <f t="shared" si="7"/>
        <v>0</v>
      </c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47"/>
      <c r="BK98" s="47"/>
      <c r="BL98" s="47"/>
      <c r="BM98" s="47"/>
      <c r="BN98" s="47"/>
      <c r="BO98" s="47"/>
      <c r="BP98" s="47"/>
      <c r="BQ98" s="47"/>
      <c r="BR98" s="47"/>
      <c r="BS98" s="47"/>
      <c r="BT98" s="47"/>
      <c r="BU98" s="47"/>
      <c r="BV98" s="47"/>
      <c r="BW98" s="47"/>
      <c r="BX98" s="47"/>
      <c r="BY98" s="128"/>
    </row>
    <row r="99" spans="1:77" ht="22.5" customHeight="1" x14ac:dyDescent="0.25">
      <c r="A99" s="85">
        <v>91</v>
      </c>
      <c r="B99" s="109"/>
      <c r="C99" s="110"/>
      <c r="D99" s="110" t="s">
        <v>55</v>
      </c>
      <c r="E99" s="110"/>
      <c r="F99" s="110"/>
      <c r="G99" s="110"/>
      <c r="H99" s="110"/>
      <c r="I99" s="110" t="s">
        <v>55</v>
      </c>
      <c r="J99" s="110" t="s">
        <v>56</v>
      </c>
      <c r="K99" s="115"/>
      <c r="L99" s="110" t="s">
        <v>57</v>
      </c>
      <c r="M99" s="110"/>
      <c r="N99" s="110" t="s">
        <v>61</v>
      </c>
      <c r="O99" s="110"/>
      <c r="P99" s="115"/>
      <c r="Q99" s="115"/>
      <c r="R99" s="110" t="s">
        <v>62</v>
      </c>
      <c r="S99" s="110" t="s">
        <v>60</v>
      </c>
      <c r="T99" s="86">
        <f t="shared" si="5"/>
        <v>0</v>
      </c>
      <c r="U99" s="87">
        <f t="shared" si="1"/>
        <v>0</v>
      </c>
      <c r="V99" s="74"/>
      <c r="W99" s="91">
        <f t="shared" si="11"/>
        <v>0.35</v>
      </c>
      <c r="X99" s="92">
        <f t="shared" si="12"/>
        <v>0</v>
      </c>
      <c r="Y99" s="92">
        <f t="shared" si="14"/>
        <v>0</v>
      </c>
      <c r="Z99" s="92">
        <f t="shared" si="13"/>
        <v>0</v>
      </c>
      <c r="AA99" s="90">
        <f t="shared" si="7"/>
        <v>0</v>
      </c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47"/>
      <c r="BK99" s="47"/>
      <c r="BL99" s="47"/>
      <c r="BM99" s="47"/>
      <c r="BN99" s="47"/>
      <c r="BO99" s="47"/>
      <c r="BP99" s="47"/>
      <c r="BQ99" s="47"/>
      <c r="BR99" s="47"/>
      <c r="BS99" s="47"/>
      <c r="BT99" s="47"/>
      <c r="BU99" s="47"/>
      <c r="BV99" s="47"/>
      <c r="BW99" s="47"/>
      <c r="BX99" s="47"/>
      <c r="BY99" s="128"/>
    </row>
    <row r="100" spans="1:77" ht="22.5" customHeight="1" x14ac:dyDescent="0.25">
      <c r="A100" s="85">
        <v>92</v>
      </c>
      <c r="B100" s="109"/>
      <c r="C100" s="110"/>
      <c r="D100" s="110" t="s">
        <v>55</v>
      </c>
      <c r="E100" s="110"/>
      <c r="F100" s="110"/>
      <c r="G100" s="110"/>
      <c r="H100" s="110"/>
      <c r="I100" s="110" t="s">
        <v>55</v>
      </c>
      <c r="J100" s="110" t="s">
        <v>56</v>
      </c>
      <c r="K100" s="115"/>
      <c r="L100" s="110" t="s">
        <v>57</v>
      </c>
      <c r="M100" s="110"/>
      <c r="N100" s="110" t="s">
        <v>61</v>
      </c>
      <c r="O100" s="110"/>
      <c r="P100" s="115"/>
      <c r="Q100" s="115"/>
      <c r="R100" s="110" t="s">
        <v>62</v>
      </c>
      <c r="S100" s="110" t="s">
        <v>60</v>
      </c>
      <c r="T100" s="86">
        <f t="shared" si="5"/>
        <v>0</v>
      </c>
      <c r="U100" s="87">
        <f t="shared" si="1"/>
        <v>0</v>
      </c>
      <c r="V100" s="74"/>
      <c r="W100" s="91">
        <f t="shared" si="11"/>
        <v>0.35</v>
      </c>
      <c r="X100" s="92">
        <f t="shared" si="12"/>
        <v>0</v>
      </c>
      <c r="Y100" s="92">
        <f t="shared" si="14"/>
        <v>0</v>
      </c>
      <c r="Z100" s="92">
        <f t="shared" si="13"/>
        <v>0</v>
      </c>
      <c r="AA100" s="90">
        <f t="shared" si="7"/>
        <v>0</v>
      </c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47"/>
      <c r="BK100" s="47"/>
      <c r="BL100" s="47"/>
      <c r="BM100" s="47"/>
      <c r="BN100" s="47"/>
      <c r="BO100" s="47"/>
      <c r="BP100" s="47"/>
      <c r="BQ100" s="47"/>
      <c r="BR100" s="47"/>
      <c r="BS100" s="47"/>
      <c r="BT100" s="47"/>
      <c r="BU100" s="47"/>
      <c r="BV100" s="47"/>
      <c r="BW100" s="47"/>
      <c r="BX100" s="47"/>
      <c r="BY100" s="128"/>
    </row>
    <row r="101" spans="1:77" ht="22.5" customHeight="1" x14ac:dyDescent="0.25">
      <c r="A101" s="85">
        <v>93</v>
      </c>
      <c r="B101" s="109"/>
      <c r="C101" s="110"/>
      <c r="D101" s="110" t="s">
        <v>55</v>
      </c>
      <c r="E101" s="110"/>
      <c r="F101" s="110"/>
      <c r="G101" s="110"/>
      <c r="H101" s="110"/>
      <c r="I101" s="110" t="s">
        <v>55</v>
      </c>
      <c r="J101" s="110" t="s">
        <v>56</v>
      </c>
      <c r="K101" s="115"/>
      <c r="L101" s="110" t="s">
        <v>57</v>
      </c>
      <c r="M101" s="110"/>
      <c r="N101" s="110" t="s">
        <v>61</v>
      </c>
      <c r="O101" s="110"/>
      <c r="P101" s="115"/>
      <c r="Q101" s="115"/>
      <c r="R101" s="110" t="s">
        <v>62</v>
      </c>
      <c r="S101" s="110" t="s">
        <v>60</v>
      </c>
      <c r="T101" s="86">
        <f t="shared" si="5"/>
        <v>0</v>
      </c>
      <c r="U101" s="87">
        <f t="shared" si="1"/>
        <v>0</v>
      </c>
      <c r="V101" s="74"/>
      <c r="W101" s="91">
        <f t="shared" si="11"/>
        <v>0.35</v>
      </c>
      <c r="X101" s="92">
        <f t="shared" si="12"/>
        <v>0</v>
      </c>
      <c r="Y101" s="92">
        <f t="shared" si="14"/>
        <v>0</v>
      </c>
      <c r="Z101" s="92">
        <f t="shared" si="13"/>
        <v>0</v>
      </c>
      <c r="AA101" s="90">
        <f t="shared" si="7"/>
        <v>0</v>
      </c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6"/>
      <c r="AW101" s="6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47"/>
      <c r="BK101" s="47"/>
      <c r="BL101" s="47"/>
      <c r="BM101" s="47"/>
      <c r="BN101" s="47"/>
      <c r="BO101" s="47"/>
      <c r="BP101" s="47"/>
      <c r="BQ101" s="47"/>
      <c r="BR101" s="47"/>
      <c r="BS101" s="47"/>
      <c r="BT101" s="47"/>
      <c r="BU101" s="47"/>
      <c r="BV101" s="47"/>
      <c r="BW101" s="47"/>
      <c r="BX101" s="47"/>
      <c r="BY101" s="128"/>
    </row>
    <row r="102" spans="1:77" ht="22.5" customHeight="1" x14ac:dyDescent="0.25">
      <c r="A102" s="85">
        <v>94</v>
      </c>
      <c r="B102" s="109"/>
      <c r="C102" s="110"/>
      <c r="D102" s="110" t="s">
        <v>55</v>
      </c>
      <c r="E102" s="110"/>
      <c r="F102" s="110"/>
      <c r="G102" s="110"/>
      <c r="H102" s="110"/>
      <c r="I102" s="110" t="s">
        <v>55</v>
      </c>
      <c r="J102" s="110" t="s">
        <v>56</v>
      </c>
      <c r="K102" s="115"/>
      <c r="L102" s="110" t="s">
        <v>57</v>
      </c>
      <c r="M102" s="110"/>
      <c r="N102" s="110" t="s">
        <v>61</v>
      </c>
      <c r="O102" s="110"/>
      <c r="P102" s="115"/>
      <c r="Q102" s="115"/>
      <c r="R102" s="110" t="s">
        <v>62</v>
      </c>
      <c r="S102" s="110" t="s">
        <v>60</v>
      </c>
      <c r="T102" s="86">
        <f t="shared" si="5"/>
        <v>0</v>
      </c>
      <c r="U102" s="87">
        <f t="shared" si="1"/>
        <v>0</v>
      </c>
      <c r="V102" s="74"/>
      <c r="W102" s="91">
        <f t="shared" si="11"/>
        <v>0.35</v>
      </c>
      <c r="X102" s="92">
        <f t="shared" si="12"/>
        <v>0</v>
      </c>
      <c r="Y102" s="92">
        <f t="shared" si="14"/>
        <v>0</v>
      </c>
      <c r="Z102" s="92">
        <f t="shared" si="13"/>
        <v>0</v>
      </c>
      <c r="AA102" s="90">
        <f t="shared" si="7"/>
        <v>0</v>
      </c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  <c r="AR102" s="6"/>
      <c r="AS102" s="6"/>
      <c r="AT102" s="6"/>
      <c r="AU102" s="6"/>
      <c r="AV102" s="6"/>
      <c r="AW102" s="6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47"/>
      <c r="BK102" s="47"/>
      <c r="BL102" s="47"/>
      <c r="BM102" s="47"/>
      <c r="BN102" s="47"/>
      <c r="BO102" s="47"/>
      <c r="BP102" s="47"/>
      <c r="BQ102" s="47"/>
      <c r="BR102" s="47"/>
      <c r="BS102" s="47"/>
      <c r="BT102" s="47"/>
      <c r="BU102" s="47"/>
      <c r="BV102" s="47"/>
      <c r="BW102" s="47"/>
      <c r="BX102" s="47"/>
      <c r="BY102" s="128"/>
    </row>
    <row r="103" spans="1:77" ht="22.5" customHeight="1" x14ac:dyDescent="0.25">
      <c r="A103" s="93">
        <v>95</v>
      </c>
      <c r="B103" s="111"/>
      <c r="C103" s="112"/>
      <c r="D103" s="110" t="s">
        <v>55</v>
      </c>
      <c r="E103" s="110"/>
      <c r="F103" s="110"/>
      <c r="G103" s="110"/>
      <c r="H103" s="112"/>
      <c r="I103" s="110" t="s">
        <v>55</v>
      </c>
      <c r="J103" s="110" t="s">
        <v>56</v>
      </c>
      <c r="K103" s="116"/>
      <c r="L103" s="110" t="s">
        <v>57</v>
      </c>
      <c r="M103" s="110"/>
      <c r="N103" s="112" t="s">
        <v>61</v>
      </c>
      <c r="O103" s="110"/>
      <c r="P103" s="116"/>
      <c r="Q103" s="116"/>
      <c r="R103" s="110" t="s">
        <v>62</v>
      </c>
      <c r="S103" s="112" t="s">
        <v>60</v>
      </c>
      <c r="T103" s="86">
        <f t="shared" si="5"/>
        <v>0</v>
      </c>
      <c r="U103" s="87">
        <f t="shared" si="1"/>
        <v>0</v>
      </c>
      <c r="V103" s="74"/>
      <c r="W103" s="91">
        <f t="shared" si="11"/>
        <v>0.35</v>
      </c>
      <c r="X103" s="92">
        <f t="shared" si="12"/>
        <v>0</v>
      </c>
      <c r="Y103" s="92">
        <f t="shared" si="14"/>
        <v>0</v>
      </c>
      <c r="Z103" s="92">
        <f t="shared" si="13"/>
        <v>0</v>
      </c>
      <c r="AA103" s="90">
        <f t="shared" si="7"/>
        <v>0</v>
      </c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6"/>
      <c r="AW103" s="6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47"/>
      <c r="BK103" s="47"/>
      <c r="BL103" s="47"/>
      <c r="BM103" s="47"/>
      <c r="BN103" s="47"/>
      <c r="BO103" s="47"/>
      <c r="BP103" s="47"/>
      <c r="BQ103" s="47"/>
      <c r="BR103" s="47"/>
      <c r="BS103" s="47"/>
      <c r="BT103" s="47"/>
      <c r="BU103" s="47"/>
      <c r="BV103" s="47"/>
      <c r="BW103" s="47"/>
      <c r="BX103" s="47"/>
      <c r="BY103" s="128"/>
    </row>
    <row r="104" spans="1:77" ht="22.5" customHeight="1" x14ac:dyDescent="0.25">
      <c r="A104" s="85">
        <v>96</v>
      </c>
      <c r="B104" s="109"/>
      <c r="C104" s="110"/>
      <c r="D104" s="110" t="s">
        <v>55</v>
      </c>
      <c r="E104" s="110"/>
      <c r="F104" s="110"/>
      <c r="G104" s="110"/>
      <c r="H104" s="110"/>
      <c r="I104" s="110" t="s">
        <v>55</v>
      </c>
      <c r="J104" s="110" t="s">
        <v>56</v>
      </c>
      <c r="K104" s="115"/>
      <c r="L104" s="110" t="s">
        <v>57</v>
      </c>
      <c r="M104" s="110"/>
      <c r="N104" s="110" t="s">
        <v>61</v>
      </c>
      <c r="O104" s="110"/>
      <c r="P104" s="115"/>
      <c r="Q104" s="115"/>
      <c r="R104" s="110" t="s">
        <v>62</v>
      </c>
      <c r="S104" s="110" t="s">
        <v>60</v>
      </c>
      <c r="T104" s="86">
        <f t="shared" si="5"/>
        <v>0</v>
      </c>
      <c r="U104" s="87">
        <f t="shared" si="1"/>
        <v>0</v>
      </c>
      <c r="V104" s="74"/>
      <c r="W104" s="91">
        <f t="shared" si="11"/>
        <v>0.35</v>
      </c>
      <c r="X104" s="92">
        <f t="shared" si="12"/>
        <v>0</v>
      </c>
      <c r="Y104" s="92">
        <f t="shared" si="14"/>
        <v>0</v>
      </c>
      <c r="Z104" s="92">
        <f t="shared" si="13"/>
        <v>0</v>
      </c>
      <c r="AA104" s="90">
        <f t="shared" si="7"/>
        <v>0</v>
      </c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6"/>
      <c r="AW104" s="6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47"/>
      <c r="BK104" s="47"/>
      <c r="BL104" s="47"/>
      <c r="BM104" s="47"/>
      <c r="BN104" s="47"/>
      <c r="BO104" s="47"/>
      <c r="BP104" s="47"/>
      <c r="BQ104" s="47"/>
      <c r="BR104" s="47"/>
      <c r="BS104" s="47"/>
      <c r="BT104" s="47"/>
      <c r="BU104" s="47"/>
      <c r="BV104" s="47"/>
      <c r="BW104" s="47"/>
      <c r="BX104" s="47"/>
      <c r="BY104" s="128"/>
    </row>
    <row r="105" spans="1:77" ht="22.5" customHeight="1" x14ac:dyDescent="0.25">
      <c r="A105" s="85">
        <v>97</v>
      </c>
      <c r="B105" s="109"/>
      <c r="C105" s="110"/>
      <c r="D105" s="110" t="s">
        <v>55</v>
      </c>
      <c r="E105" s="110"/>
      <c r="F105" s="110"/>
      <c r="G105" s="110"/>
      <c r="H105" s="110"/>
      <c r="I105" s="110" t="s">
        <v>55</v>
      </c>
      <c r="J105" s="110" t="s">
        <v>56</v>
      </c>
      <c r="K105" s="115"/>
      <c r="L105" s="110" t="s">
        <v>57</v>
      </c>
      <c r="M105" s="110"/>
      <c r="N105" s="110" t="s">
        <v>61</v>
      </c>
      <c r="O105" s="110"/>
      <c r="P105" s="115"/>
      <c r="Q105" s="115"/>
      <c r="R105" s="110" t="s">
        <v>62</v>
      </c>
      <c r="S105" s="110" t="s">
        <v>60</v>
      </c>
      <c r="T105" s="86">
        <f t="shared" si="5"/>
        <v>0</v>
      </c>
      <c r="U105" s="87">
        <f t="shared" si="1"/>
        <v>0</v>
      </c>
      <c r="V105" s="74"/>
      <c r="W105" s="91">
        <f t="shared" ref="W105:W136" si="15">VLOOKUP(L105,$G$215:$H$220,2,FALSE)</f>
        <v>0.35</v>
      </c>
      <c r="X105" s="92">
        <f t="shared" ref="X105:X136" si="16">IF(M105&lt;0,-1,1)*IF(J105="full",K105,IF(L105="Gross Tax",0,$K$210*ABS(M105)))</f>
        <v>0</v>
      </c>
      <c r="Y105" s="92">
        <f t="shared" si="14"/>
        <v>0</v>
      </c>
      <c r="Z105" s="92">
        <f t="shared" ref="Z105:Z136" si="17">IF(M105&lt;0,-1,1)*(VLOOKUP(R105,$A$202:$BU$205,VLOOKUP($E$2,$A$208:$B$219,2,FALSE)+1,FALSE)/100*ABS(Q105))</f>
        <v>0</v>
      </c>
      <c r="AA105" s="90">
        <f t="shared" si="7"/>
        <v>0</v>
      </c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6"/>
      <c r="AW105" s="6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47"/>
      <c r="BK105" s="47"/>
      <c r="BL105" s="47"/>
      <c r="BM105" s="47"/>
      <c r="BN105" s="47"/>
      <c r="BO105" s="47"/>
      <c r="BP105" s="47"/>
      <c r="BQ105" s="47"/>
      <c r="BR105" s="47"/>
      <c r="BS105" s="47"/>
      <c r="BT105" s="47"/>
      <c r="BU105" s="47"/>
      <c r="BV105" s="47"/>
      <c r="BW105" s="47"/>
      <c r="BX105" s="47"/>
      <c r="BY105" s="128"/>
    </row>
    <row r="106" spans="1:77" ht="22.5" customHeight="1" x14ac:dyDescent="0.25">
      <c r="A106" s="85">
        <v>98</v>
      </c>
      <c r="B106" s="109"/>
      <c r="C106" s="110"/>
      <c r="D106" s="110" t="s">
        <v>55</v>
      </c>
      <c r="E106" s="110"/>
      <c r="F106" s="110"/>
      <c r="G106" s="110"/>
      <c r="H106" s="110"/>
      <c r="I106" s="110" t="s">
        <v>55</v>
      </c>
      <c r="J106" s="110" t="s">
        <v>56</v>
      </c>
      <c r="K106" s="115"/>
      <c r="L106" s="110" t="s">
        <v>57</v>
      </c>
      <c r="M106" s="110"/>
      <c r="N106" s="110" t="s">
        <v>61</v>
      </c>
      <c r="O106" s="110"/>
      <c r="P106" s="115"/>
      <c r="Q106" s="115"/>
      <c r="R106" s="110" t="s">
        <v>62</v>
      </c>
      <c r="S106" s="110" t="s">
        <v>60</v>
      </c>
      <c r="T106" s="86">
        <f t="shared" si="5"/>
        <v>0</v>
      </c>
      <c r="U106" s="87">
        <f t="shared" si="1"/>
        <v>0</v>
      </c>
      <c r="V106" s="74"/>
      <c r="W106" s="91">
        <f t="shared" si="15"/>
        <v>0.35</v>
      </c>
      <c r="X106" s="92">
        <f t="shared" si="16"/>
        <v>0</v>
      </c>
      <c r="Y106" s="92">
        <f t="shared" si="14"/>
        <v>0</v>
      </c>
      <c r="Z106" s="92">
        <f t="shared" si="17"/>
        <v>0</v>
      </c>
      <c r="AA106" s="90">
        <f t="shared" si="7"/>
        <v>0</v>
      </c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6"/>
      <c r="AW106" s="6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47"/>
      <c r="BK106" s="47"/>
      <c r="BL106" s="47"/>
      <c r="BM106" s="47"/>
      <c r="BN106" s="47"/>
      <c r="BO106" s="47"/>
      <c r="BP106" s="47"/>
      <c r="BQ106" s="47"/>
      <c r="BR106" s="47"/>
      <c r="BS106" s="47"/>
      <c r="BT106" s="47"/>
      <c r="BU106" s="47"/>
      <c r="BV106" s="47"/>
      <c r="BW106" s="47"/>
      <c r="BX106" s="47"/>
      <c r="BY106" s="128"/>
    </row>
    <row r="107" spans="1:77" ht="22.5" customHeight="1" x14ac:dyDescent="0.25">
      <c r="A107" s="85">
        <v>99</v>
      </c>
      <c r="B107" s="109"/>
      <c r="C107" s="110"/>
      <c r="D107" s="110" t="s">
        <v>55</v>
      </c>
      <c r="E107" s="110"/>
      <c r="F107" s="110"/>
      <c r="G107" s="110"/>
      <c r="H107" s="110"/>
      <c r="I107" s="110" t="s">
        <v>55</v>
      </c>
      <c r="J107" s="110" t="s">
        <v>56</v>
      </c>
      <c r="K107" s="115"/>
      <c r="L107" s="110" t="s">
        <v>57</v>
      </c>
      <c r="M107" s="110"/>
      <c r="N107" s="110" t="s">
        <v>61</v>
      </c>
      <c r="O107" s="110"/>
      <c r="P107" s="115"/>
      <c r="Q107" s="115"/>
      <c r="R107" s="110" t="s">
        <v>62</v>
      </c>
      <c r="S107" s="110" t="s">
        <v>60</v>
      </c>
      <c r="T107" s="86">
        <f t="shared" si="5"/>
        <v>0</v>
      </c>
      <c r="U107" s="87">
        <f t="shared" si="1"/>
        <v>0</v>
      </c>
      <c r="V107" s="74"/>
      <c r="W107" s="91">
        <f t="shared" si="15"/>
        <v>0.35</v>
      </c>
      <c r="X107" s="92">
        <f t="shared" si="16"/>
        <v>0</v>
      </c>
      <c r="Y107" s="92">
        <f t="shared" si="14"/>
        <v>0</v>
      </c>
      <c r="Z107" s="92">
        <f t="shared" si="17"/>
        <v>0</v>
      </c>
      <c r="AA107" s="90">
        <f t="shared" si="7"/>
        <v>0</v>
      </c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6"/>
      <c r="AW107" s="6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47"/>
      <c r="BK107" s="47"/>
      <c r="BL107" s="47"/>
      <c r="BM107" s="47"/>
      <c r="BN107" s="47"/>
      <c r="BO107" s="47"/>
      <c r="BP107" s="47"/>
      <c r="BQ107" s="47"/>
      <c r="BR107" s="47"/>
      <c r="BS107" s="47"/>
      <c r="BT107" s="47"/>
      <c r="BU107" s="47"/>
      <c r="BV107" s="47"/>
      <c r="BW107" s="47"/>
      <c r="BX107" s="47"/>
      <c r="BY107" s="128"/>
    </row>
    <row r="108" spans="1:77" ht="22.5" customHeight="1" x14ac:dyDescent="0.25">
      <c r="A108" s="85">
        <v>100</v>
      </c>
      <c r="B108" s="109"/>
      <c r="C108" s="110"/>
      <c r="D108" s="110" t="s">
        <v>55</v>
      </c>
      <c r="E108" s="110"/>
      <c r="F108" s="110"/>
      <c r="G108" s="110"/>
      <c r="H108" s="110"/>
      <c r="I108" s="110" t="s">
        <v>55</v>
      </c>
      <c r="J108" s="110" t="s">
        <v>56</v>
      </c>
      <c r="K108" s="115"/>
      <c r="L108" s="110" t="s">
        <v>57</v>
      </c>
      <c r="M108" s="110"/>
      <c r="N108" s="110" t="s">
        <v>61</v>
      </c>
      <c r="O108" s="110"/>
      <c r="P108" s="115"/>
      <c r="Q108" s="115"/>
      <c r="R108" s="110" t="s">
        <v>62</v>
      </c>
      <c r="S108" s="110" t="s">
        <v>60</v>
      </c>
      <c r="T108" s="86">
        <f t="shared" si="5"/>
        <v>0</v>
      </c>
      <c r="U108" s="87">
        <f t="shared" si="1"/>
        <v>0</v>
      </c>
      <c r="V108" s="74"/>
      <c r="W108" s="91">
        <f t="shared" si="15"/>
        <v>0.35</v>
      </c>
      <c r="X108" s="92">
        <f t="shared" si="16"/>
        <v>0</v>
      </c>
      <c r="Y108" s="92">
        <f t="shared" si="14"/>
        <v>0</v>
      </c>
      <c r="Z108" s="92">
        <f t="shared" si="17"/>
        <v>0</v>
      </c>
      <c r="AA108" s="90">
        <f t="shared" si="7"/>
        <v>0</v>
      </c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6"/>
      <c r="AW108" s="6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47"/>
      <c r="BK108" s="47"/>
      <c r="BL108" s="47"/>
      <c r="BM108" s="47"/>
      <c r="BN108" s="47"/>
      <c r="BO108" s="47"/>
      <c r="BP108" s="47"/>
      <c r="BQ108" s="47"/>
      <c r="BR108" s="47"/>
      <c r="BS108" s="47"/>
      <c r="BT108" s="47"/>
      <c r="BU108" s="47"/>
      <c r="BV108" s="47"/>
      <c r="BW108" s="47"/>
      <c r="BX108" s="47"/>
      <c r="BY108" s="128"/>
    </row>
    <row r="109" spans="1:77" ht="22.5" customHeight="1" x14ac:dyDescent="0.25">
      <c r="A109" s="85">
        <v>101</v>
      </c>
      <c r="B109" s="109"/>
      <c r="C109" s="110"/>
      <c r="D109" s="110" t="s">
        <v>55</v>
      </c>
      <c r="E109" s="110"/>
      <c r="F109" s="110"/>
      <c r="G109" s="110"/>
      <c r="H109" s="110"/>
      <c r="I109" s="110" t="s">
        <v>55</v>
      </c>
      <c r="J109" s="110" t="s">
        <v>56</v>
      </c>
      <c r="K109" s="115"/>
      <c r="L109" s="110" t="s">
        <v>57</v>
      </c>
      <c r="M109" s="110"/>
      <c r="N109" s="110" t="s">
        <v>61</v>
      </c>
      <c r="O109" s="110"/>
      <c r="P109" s="115"/>
      <c r="Q109" s="115"/>
      <c r="R109" s="110" t="s">
        <v>62</v>
      </c>
      <c r="S109" s="110" t="s">
        <v>60</v>
      </c>
      <c r="T109" s="86">
        <f t="shared" si="5"/>
        <v>0</v>
      </c>
      <c r="U109" s="87">
        <f t="shared" si="1"/>
        <v>0</v>
      </c>
      <c r="V109" s="74"/>
      <c r="W109" s="91">
        <f t="shared" si="15"/>
        <v>0.35</v>
      </c>
      <c r="X109" s="92">
        <f t="shared" si="16"/>
        <v>0</v>
      </c>
      <c r="Y109" s="92">
        <f t="shared" si="14"/>
        <v>0</v>
      </c>
      <c r="Z109" s="92">
        <f t="shared" si="17"/>
        <v>0</v>
      </c>
      <c r="AA109" s="90">
        <f t="shared" si="7"/>
        <v>0</v>
      </c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6"/>
      <c r="AW109" s="6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47"/>
      <c r="BK109" s="47"/>
      <c r="BL109" s="47"/>
      <c r="BM109" s="47"/>
      <c r="BN109" s="47"/>
      <c r="BO109" s="47"/>
      <c r="BP109" s="47"/>
      <c r="BQ109" s="47"/>
      <c r="BR109" s="47"/>
      <c r="BS109" s="47"/>
      <c r="BT109" s="47"/>
      <c r="BU109" s="47"/>
      <c r="BV109" s="47"/>
      <c r="BW109" s="47"/>
      <c r="BX109" s="47"/>
      <c r="BY109" s="128"/>
    </row>
    <row r="110" spans="1:77" ht="22.5" customHeight="1" x14ac:dyDescent="0.25">
      <c r="A110" s="93">
        <v>102</v>
      </c>
      <c r="B110" s="111"/>
      <c r="C110" s="112"/>
      <c r="D110" s="112" t="s">
        <v>55</v>
      </c>
      <c r="E110" s="110"/>
      <c r="F110" s="110"/>
      <c r="G110" s="110"/>
      <c r="H110" s="112"/>
      <c r="I110" s="112" t="s">
        <v>55</v>
      </c>
      <c r="J110" s="112" t="s">
        <v>56</v>
      </c>
      <c r="K110" s="116"/>
      <c r="L110" s="110" t="s">
        <v>57</v>
      </c>
      <c r="M110" s="110"/>
      <c r="N110" s="112" t="s">
        <v>61</v>
      </c>
      <c r="O110" s="110"/>
      <c r="P110" s="116"/>
      <c r="Q110" s="116"/>
      <c r="R110" s="112" t="s">
        <v>62</v>
      </c>
      <c r="S110" s="112" t="s">
        <v>60</v>
      </c>
      <c r="T110" s="86">
        <f t="shared" si="5"/>
        <v>0</v>
      </c>
      <c r="U110" s="87">
        <f t="shared" si="1"/>
        <v>0</v>
      </c>
      <c r="V110" s="74"/>
      <c r="W110" s="91">
        <f t="shared" si="15"/>
        <v>0.35</v>
      </c>
      <c r="X110" s="92">
        <f t="shared" si="16"/>
        <v>0</v>
      </c>
      <c r="Y110" s="92">
        <f t="shared" si="14"/>
        <v>0</v>
      </c>
      <c r="Z110" s="92">
        <f t="shared" si="17"/>
        <v>0</v>
      </c>
      <c r="AA110" s="90">
        <f t="shared" si="7"/>
        <v>0</v>
      </c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6"/>
      <c r="AW110" s="6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47"/>
      <c r="BK110" s="47"/>
      <c r="BL110" s="47"/>
      <c r="BM110" s="47"/>
      <c r="BN110" s="47"/>
      <c r="BO110" s="47"/>
      <c r="BP110" s="47"/>
      <c r="BQ110" s="47"/>
      <c r="BR110" s="47"/>
      <c r="BS110" s="47"/>
      <c r="BT110" s="47"/>
      <c r="BU110" s="47"/>
      <c r="BV110" s="47"/>
      <c r="BW110" s="47"/>
      <c r="BX110" s="47"/>
      <c r="BY110" s="128"/>
    </row>
    <row r="111" spans="1:77" ht="22.5" customHeight="1" x14ac:dyDescent="0.25">
      <c r="A111" s="85">
        <v>103</v>
      </c>
      <c r="B111" s="109"/>
      <c r="C111" s="110"/>
      <c r="D111" s="110" t="s">
        <v>55</v>
      </c>
      <c r="E111" s="110"/>
      <c r="F111" s="110"/>
      <c r="G111" s="110"/>
      <c r="H111" s="110"/>
      <c r="I111" s="110" t="s">
        <v>55</v>
      </c>
      <c r="J111" s="110" t="s">
        <v>56</v>
      </c>
      <c r="K111" s="115"/>
      <c r="L111" s="110" t="s">
        <v>57</v>
      </c>
      <c r="M111" s="110"/>
      <c r="N111" s="110" t="s">
        <v>61</v>
      </c>
      <c r="O111" s="110"/>
      <c r="P111" s="115"/>
      <c r="Q111" s="115"/>
      <c r="R111" s="110" t="s">
        <v>62</v>
      </c>
      <c r="S111" s="110" t="s">
        <v>60</v>
      </c>
      <c r="T111" s="86">
        <f t="shared" si="5"/>
        <v>0</v>
      </c>
      <c r="U111" s="87">
        <f t="shared" si="1"/>
        <v>0</v>
      </c>
      <c r="V111" s="74"/>
      <c r="W111" s="91">
        <f t="shared" si="15"/>
        <v>0.35</v>
      </c>
      <c r="X111" s="92">
        <f t="shared" si="16"/>
        <v>0</v>
      </c>
      <c r="Y111" s="92">
        <f t="shared" si="14"/>
        <v>0</v>
      </c>
      <c r="Z111" s="92">
        <f t="shared" si="17"/>
        <v>0</v>
      </c>
      <c r="AA111" s="90">
        <f t="shared" si="7"/>
        <v>0</v>
      </c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/>
      <c r="AS111" s="6"/>
      <c r="AT111" s="6"/>
      <c r="AU111" s="6"/>
      <c r="AV111" s="6"/>
      <c r="AW111" s="6"/>
      <c r="AX111" s="6"/>
      <c r="AY111" s="6"/>
      <c r="AZ111" s="6"/>
      <c r="BA111" s="6"/>
      <c r="BB111" s="6"/>
      <c r="BC111" s="6"/>
      <c r="BD111" s="6"/>
      <c r="BE111" s="6"/>
      <c r="BF111" s="6"/>
      <c r="BG111" s="6"/>
      <c r="BH111" s="6"/>
      <c r="BI111" s="6"/>
      <c r="BJ111" s="47"/>
      <c r="BK111" s="47"/>
      <c r="BL111" s="47"/>
      <c r="BM111" s="47"/>
      <c r="BN111" s="47"/>
      <c r="BO111" s="47"/>
      <c r="BP111" s="47"/>
      <c r="BQ111" s="47"/>
      <c r="BR111" s="47"/>
      <c r="BS111" s="47"/>
      <c r="BT111" s="47"/>
      <c r="BU111" s="47"/>
      <c r="BV111" s="47"/>
      <c r="BW111" s="47"/>
      <c r="BX111" s="47"/>
      <c r="BY111" s="128"/>
    </row>
    <row r="112" spans="1:77" ht="22.5" customHeight="1" x14ac:dyDescent="0.25">
      <c r="A112" s="85">
        <v>104</v>
      </c>
      <c r="B112" s="109"/>
      <c r="C112" s="110"/>
      <c r="D112" s="110" t="s">
        <v>55</v>
      </c>
      <c r="E112" s="110"/>
      <c r="F112" s="110"/>
      <c r="G112" s="110"/>
      <c r="H112" s="110"/>
      <c r="I112" s="110" t="s">
        <v>55</v>
      </c>
      <c r="J112" s="110" t="s">
        <v>56</v>
      </c>
      <c r="K112" s="115"/>
      <c r="L112" s="110" t="s">
        <v>57</v>
      </c>
      <c r="M112" s="110"/>
      <c r="N112" s="110" t="s">
        <v>61</v>
      </c>
      <c r="O112" s="110"/>
      <c r="P112" s="115"/>
      <c r="Q112" s="115"/>
      <c r="R112" s="110" t="s">
        <v>62</v>
      </c>
      <c r="S112" s="110" t="s">
        <v>60</v>
      </c>
      <c r="T112" s="86">
        <f t="shared" si="5"/>
        <v>0</v>
      </c>
      <c r="U112" s="87">
        <f t="shared" si="1"/>
        <v>0</v>
      </c>
      <c r="V112" s="74"/>
      <c r="W112" s="91">
        <f t="shared" si="15"/>
        <v>0.35</v>
      </c>
      <c r="X112" s="92">
        <f t="shared" si="16"/>
        <v>0</v>
      </c>
      <c r="Y112" s="92">
        <f t="shared" si="14"/>
        <v>0</v>
      </c>
      <c r="Z112" s="92">
        <f t="shared" si="17"/>
        <v>0</v>
      </c>
      <c r="AA112" s="90">
        <f t="shared" si="7"/>
        <v>0</v>
      </c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6"/>
      <c r="AW112" s="6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47"/>
      <c r="BK112" s="47"/>
      <c r="BL112" s="47"/>
      <c r="BM112" s="47"/>
      <c r="BN112" s="47"/>
      <c r="BO112" s="47"/>
      <c r="BP112" s="47"/>
      <c r="BQ112" s="47"/>
      <c r="BR112" s="47"/>
      <c r="BS112" s="47"/>
      <c r="BT112" s="47"/>
      <c r="BU112" s="47"/>
      <c r="BV112" s="47"/>
      <c r="BW112" s="47"/>
      <c r="BX112" s="47"/>
      <c r="BY112" s="128"/>
    </row>
    <row r="113" spans="1:77" ht="22.5" customHeight="1" x14ac:dyDescent="0.25">
      <c r="A113" s="85">
        <v>105</v>
      </c>
      <c r="B113" s="109"/>
      <c r="C113" s="110"/>
      <c r="D113" s="110" t="s">
        <v>55</v>
      </c>
      <c r="E113" s="110"/>
      <c r="F113" s="110"/>
      <c r="G113" s="110"/>
      <c r="H113" s="110"/>
      <c r="I113" s="110" t="s">
        <v>55</v>
      </c>
      <c r="J113" s="110" t="s">
        <v>56</v>
      </c>
      <c r="K113" s="115"/>
      <c r="L113" s="110" t="s">
        <v>57</v>
      </c>
      <c r="M113" s="110"/>
      <c r="N113" s="110" t="s">
        <v>61</v>
      </c>
      <c r="O113" s="110"/>
      <c r="P113" s="115"/>
      <c r="Q113" s="115"/>
      <c r="R113" s="110" t="s">
        <v>62</v>
      </c>
      <c r="S113" s="110" t="s">
        <v>60</v>
      </c>
      <c r="T113" s="86">
        <f t="shared" si="5"/>
        <v>0</v>
      </c>
      <c r="U113" s="87">
        <f t="shared" si="1"/>
        <v>0</v>
      </c>
      <c r="V113" s="74"/>
      <c r="W113" s="91">
        <f t="shared" si="15"/>
        <v>0.35</v>
      </c>
      <c r="X113" s="92">
        <f t="shared" si="16"/>
        <v>0</v>
      </c>
      <c r="Y113" s="92">
        <f t="shared" si="14"/>
        <v>0</v>
      </c>
      <c r="Z113" s="92">
        <f t="shared" si="17"/>
        <v>0</v>
      </c>
      <c r="AA113" s="90">
        <f t="shared" si="7"/>
        <v>0</v>
      </c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6"/>
      <c r="AW113" s="6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47"/>
      <c r="BK113" s="47"/>
      <c r="BL113" s="47"/>
      <c r="BM113" s="47"/>
      <c r="BN113" s="47"/>
      <c r="BO113" s="47"/>
      <c r="BP113" s="47"/>
      <c r="BQ113" s="47"/>
      <c r="BR113" s="47"/>
      <c r="BS113" s="47"/>
      <c r="BT113" s="47"/>
      <c r="BU113" s="47"/>
      <c r="BV113" s="47"/>
      <c r="BW113" s="47"/>
      <c r="BX113" s="47"/>
      <c r="BY113" s="128"/>
    </row>
    <row r="114" spans="1:77" ht="22.5" customHeight="1" x14ac:dyDescent="0.25">
      <c r="A114" s="85">
        <v>106</v>
      </c>
      <c r="B114" s="109"/>
      <c r="C114" s="110"/>
      <c r="D114" s="110" t="s">
        <v>55</v>
      </c>
      <c r="E114" s="110"/>
      <c r="F114" s="110"/>
      <c r="G114" s="110"/>
      <c r="H114" s="110"/>
      <c r="I114" s="110" t="s">
        <v>55</v>
      </c>
      <c r="J114" s="110" t="s">
        <v>56</v>
      </c>
      <c r="K114" s="115"/>
      <c r="L114" s="110" t="s">
        <v>57</v>
      </c>
      <c r="M114" s="110"/>
      <c r="N114" s="110" t="s">
        <v>61</v>
      </c>
      <c r="O114" s="110"/>
      <c r="P114" s="115"/>
      <c r="Q114" s="115"/>
      <c r="R114" s="110" t="s">
        <v>62</v>
      </c>
      <c r="S114" s="110" t="s">
        <v>60</v>
      </c>
      <c r="T114" s="86">
        <f t="shared" si="5"/>
        <v>0</v>
      </c>
      <c r="U114" s="87">
        <f t="shared" si="1"/>
        <v>0</v>
      </c>
      <c r="V114" s="74"/>
      <c r="W114" s="91">
        <f t="shared" si="15"/>
        <v>0.35</v>
      </c>
      <c r="X114" s="92">
        <f t="shared" si="16"/>
        <v>0</v>
      </c>
      <c r="Y114" s="92">
        <f t="shared" si="14"/>
        <v>0</v>
      </c>
      <c r="Z114" s="92">
        <f t="shared" si="17"/>
        <v>0</v>
      </c>
      <c r="AA114" s="90">
        <f t="shared" si="7"/>
        <v>0</v>
      </c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6"/>
      <c r="AW114" s="6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47"/>
      <c r="BK114" s="47"/>
      <c r="BL114" s="47"/>
      <c r="BM114" s="47"/>
      <c r="BN114" s="47"/>
      <c r="BO114" s="47"/>
      <c r="BP114" s="47"/>
      <c r="BQ114" s="47"/>
      <c r="BR114" s="47"/>
      <c r="BS114" s="47"/>
      <c r="BT114" s="47"/>
      <c r="BU114" s="47"/>
      <c r="BV114" s="47"/>
      <c r="BW114" s="47"/>
      <c r="BX114" s="47"/>
      <c r="BY114" s="128"/>
    </row>
    <row r="115" spans="1:77" ht="22.5" customHeight="1" x14ac:dyDescent="0.25">
      <c r="A115" s="93">
        <v>107</v>
      </c>
      <c r="B115" s="111"/>
      <c r="C115" s="112"/>
      <c r="D115" s="110" t="s">
        <v>55</v>
      </c>
      <c r="E115" s="110"/>
      <c r="F115" s="110"/>
      <c r="G115" s="110"/>
      <c r="H115" s="112"/>
      <c r="I115" s="110" t="s">
        <v>55</v>
      </c>
      <c r="J115" s="110" t="s">
        <v>56</v>
      </c>
      <c r="K115" s="116"/>
      <c r="L115" s="110" t="s">
        <v>57</v>
      </c>
      <c r="M115" s="110"/>
      <c r="N115" s="112" t="s">
        <v>61</v>
      </c>
      <c r="O115" s="110"/>
      <c r="P115" s="116"/>
      <c r="Q115" s="116"/>
      <c r="R115" s="110" t="s">
        <v>62</v>
      </c>
      <c r="S115" s="112" t="s">
        <v>60</v>
      </c>
      <c r="T115" s="86">
        <f t="shared" si="5"/>
        <v>0</v>
      </c>
      <c r="U115" s="87">
        <f t="shared" si="1"/>
        <v>0</v>
      </c>
      <c r="V115" s="74"/>
      <c r="W115" s="91">
        <f t="shared" si="15"/>
        <v>0.35</v>
      </c>
      <c r="X115" s="92">
        <f t="shared" si="16"/>
        <v>0</v>
      </c>
      <c r="Y115" s="92">
        <f t="shared" si="14"/>
        <v>0</v>
      </c>
      <c r="Z115" s="92">
        <f t="shared" si="17"/>
        <v>0</v>
      </c>
      <c r="AA115" s="90">
        <f t="shared" si="7"/>
        <v>0</v>
      </c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  <c r="AR115" s="6"/>
      <c r="AS115" s="6"/>
      <c r="AT115" s="6"/>
      <c r="AU115" s="6"/>
      <c r="AV115" s="6"/>
      <c r="AW115" s="6"/>
      <c r="AX115" s="6"/>
      <c r="AY115" s="6"/>
      <c r="AZ115" s="6"/>
      <c r="BA115" s="6"/>
      <c r="BB115" s="6"/>
      <c r="BC115" s="6"/>
      <c r="BD115" s="6"/>
      <c r="BE115" s="6"/>
      <c r="BF115" s="6"/>
      <c r="BG115" s="6"/>
      <c r="BH115" s="6"/>
      <c r="BI115" s="6"/>
      <c r="BJ115" s="47"/>
      <c r="BK115" s="47"/>
      <c r="BL115" s="47"/>
      <c r="BM115" s="47"/>
      <c r="BN115" s="47"/>
      <c r="BO115" s="47"/>
      <c r="BP115" s="47"/>
      <c r="BQ115" s="47"/>
      <c r="BR115" s="47"/>
      <c r="BS115" s="47"/>
      <c r="BT115" s="47"/>
      <c r="BU115" s="47"/>
      <c r="BV115" s="47"/>
      <c r="BW115" s="47"/>
      <c r="BX115" s="47"/>
      <c r="BY115" s="128"/>
    </row>
    <row r="116" spans="1:77" ht="22.5" customHeight="1" x14ac:dyDescent="0.25">
      <c r="A116" s="93">
        <v>108</v>
      </c>
      <c r="B116" s="111"/>
      <c r="C116" s="112"/>
      <c r="D116" s="112" t="s">
        <v>55</v>
      </c>
      <c r="E116" s="110"/>
      <c r="F116" s="110"/>
      <c r="G116" s="110"/>
      <c r="H116" s="112"/>
      <c r="I116" s="112" t="s">
        <v>55</v>
      </c>
      <c r="J116" s="112" t="s">
        <v>56</v>
      </c>
      <c r="K116" s="116"/>
      <c r="L116" s="110" t="s">
        <v>57</v>
      </c>
      <c r="M116" s="110"/>
      <c r="N116" s="112" t="s">
        <v>61</v>
      </c>
      <c r="O116" s="110"/>
      <c r="P116" s="116"/>
      <c r="Q116" s="116"/>
      <c r="R116" s="112" t="s">
        <v>62</v>
      </c>
      <c r="S116" s="112" t="s">
        <v>60</v>
      </c>
      <c r="T116" s="86">
        <f t="shared" si="5"/>
        <v>0</v>
      </c>
      <c r="U116" s="87">
        <f t="shared" si="1"/>
        <v>0</v>
      </c>
      <c r="V116" s="74"/>
      <c r="W116" s="91">
        <f t="shared" si="15"/>
        <v>0.35</v>
      </c>
      <c r="X116" s="92">
        <f t="shared" si="16"/>
        <v>0</v>
      </c>
      <c r="Y116" s="92">
        <f t="shared" si="14"/>
        <v>0</v>
      </c>
      <c r="Z116" s="92">
        <f t="shared" si="17"/>
        <v>0</v>
      </c>
      <c r="AA116" s="90">
        <f t="shared" si="7"/>
        <v>0</v>
      </c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/>
      <c r="AT116" s="6"/>
      <c r="AU116" s="6"/>
      <c r="AV116" s="6"/>
      <c r="AW116" s="6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47"/>
      <c r="BK116" s="47"/>
      <c r="BL116" s="47"/>
      <c r="BM116" s="47"/>
      <c r="BN116" s="47"/>
      <c r="BO116" s="47"/>
      <c r="BP116" s="47"/>
      <c r="BQ116" s="47"/>
      <c r="BR116" s="47"/>
      <c r="BS116" s="47"/>
      <c r="BT116" s="47"/>
      <c r="BU116" s="47"/>
      <c r="BV116" s="47"/>
      <c r="BW116" s="47"/>
      <c r="BX116" s="47"/>
      <c r="BY116" s="128"/>
    </row>
    <row r="117" spans="1:77" ht="22.5" customHeight="1" x14ac:dyDescent="0.25">
      <c r="A117" s="85">
        <v>109</v>
      </c>
      <c r="B117" s="109"/>
      <c r="C117" s="110"/>
      <c r="D117" s="110" t="s">
        <v>55</v>
      </c>
      <c r="E117" s="110"/>
      <c r="F117" s="110"/>
      <c r="G117" s="110"/>
      <c r="H117" s="110"/>
      <c r="I117" s="110" t="s">
        <v>55</v>
      </c>
      <c r="J117" s="110" t="s">
        <v>56</v>
      </c>
      <c r="K117" s="115"/>
      <c r="L117" s="110" t="s">
        <v>57</v>
      </c>
      <c r="M117" s="110"/>
      <c r="N117" s="110" t="s">
        <v>61</v>
      </c>
      <c r="O117" s="110"/>
      <c r="P117" s="115"/>
      <c r="Q117" s="115"/>
      <c r="R117" s="110" t="s">
        <v>62</v>
      </c>
      <c r="S117" s="110" t="s">
        <v>60</v>
      </c>
      <c r="T117" s="86">
        <f t="shared" si="5"/>
        <v>0</v>
      </c>
      <c r="U117" s="87">
        <f t="shared" si="1"/>
        <v>0</v>
      </c>
      <c r="V117" s="74"/>
      <c r="W117" s="91">
        <f t="shared" si="15"/>
        <v>0.35</v>
      </c>
      <c r="X117" s="92">
        <f t="shared" si="16"/>
        <v>0</v>
      </c>
      <c r="Y117" s="92">
        <f t="shared" si="14"/>
        <v>0</v>
      </c>
      <c r="Z117" s="92">
        <f t="shared" si="17"/>
        <v>0</v>
      </c>
      <c r="AA117" s="90">
        <f t="shared" si="7"/>
        <v>0</v>
      </c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6"/>
      <c r="AW117" s="6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47"/>
      <c r="BK117" s="47"/>
      <c r="BL117" s="47"/>
      <c r="BM117" s="47"/>
      <c r="BN117" s="47"/>
      <c r="BO117" s="47"/>
      <c r="BP117" s="47"/>
      <c r="BQ117" s="47"/>
      <c r="BR117" s="47"/>
      <c r="BS117" s="47"/>
      <c r="BT117" s="47"/>
      <c r="BU117" s="47"/>
      <c r="BV117" s="47"/>
      <c r="BW117" s="47"/>
      <c r="BX117" s="47"/>
      <c r="BY117" s="128"/>
    </row>
    <row r="118" spans="1:77" ht="22.5" customHeight="1" x14ac:dyDescent="0.25">
      <c r="A118" s="85">
        <v>110</v>
      </c>
      <c r="B118" s="109"/>
      <c r="C118" s="110"/>
      <c r="D118" s="110" t="s">
        <v>55</v>
      </c>
      <c r="E118" s="110"/>
      <c r="F118" s="110"/>
      <c r="G118" s="110"/>
      <c r="H118" s="110"/>
      <c r="I118" s="110" t="s">
        <v>55</v>
      </c>
      <c r="J118" s="110" t="s">
        <v>56</v>
      </c>
      <c r="K118" s="115"/>
      <c r="L118" s="110" t="s">
        <v>57</v>
      </c>
      <c r="M118" s="110"/>
      <c r="N118" s="110" t="s">
        <v>61</v>
      </c>
      <c r="O118" s="110"/>
      <c r="P118" s="115"/>
      <c r="Q118" s="115"/>
      <c r="R118" s="110" t="s">
        <v>62</v>
      </c>
      <c r="S118" s="110" t="s">
        <v>60</v>
      </c>
      <c r="T118" s="86">
        <f t="shared" si="5"/>
        <v>0</v>
      </c>
      <c r="U118" s="87">
        <f t="shared" si="1"/>
        <v>0</v>
      </c>
      <c r="V118" s="74"/>
      <c r="W118" s="91">
        <f t="shared" si="15"/>
        <v>0.35</v>
      </c>
      <c r="X118" s="92">
        <f t="shared" si="16"/>
        <v>0</v>
      </c>
      <c r="Y118" s="92">
        <f t="shared" si="14"/>
        <v>0</v>
      </c>
      <c r="Z118" s="92">
        <f t="shared" si="17"/>
        <v>0</v>
      </c>
      <c r="AA118" s="90">
        <f t="shared" si="7"/>
        <v>0</v>
      </c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6"/>
      <c r="AW118" s="6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47"/>
      <c r="BK118" s="47"/>
      <c r="BL118" s="47"/>
      <c r="BM118" s="47"/>
      <c r="BN118" s="47"/>
      <c r="BO118" s="47"/>
      <c r="BP118" s="47"/>
      <c r="BQ118" s="47"/>
      <c r="BR118" s="47"/>
      <c r="BS118" s="47"/>
      <c r="BT118" s="47"/>
      <c r="BU118" s="47"/>
      <c r="BV118" s="47"/>
      <c r="BW118" s="47"/>
      <c r="BX118" s="47"/>
      <c r="BY118" s="128"/>
    </row>
    <row r="119" spans="1:77" ht="22.5" customHeight="1" x14ac:dyDescent="0.25">
      <c r="A119" s="85">
        <v>111</v>
      </c>
      <c r="B119" s="109"/>
      <c r="C119" s="110"/>
      <c r="D119" s="110" t="s">
        <v>55</v>
      </c>
      <c r="E119" s="110"/>
      <c r="F119" s="110"/>
      <c r="G119" s="110"/>
      <c r="H119" s="110"/>
      <c r="I119" s="110" t="s">
        <v>55</v>
      </c>
      <c r="J119" s="110" t="s">
        <v>56</v>
      </c>
      <c r="K119" s="115"/>
      <c r="L119" s="110" t="s">
        <v>57</v>
      </c>
      <c r="M119" s="110"/>
      <c r="N119" s="110" t="s">
        <v>61</v>
      </c>
      <c r="O119" s="110"/>
      <c r="P119" s="115"/>
      <c r="Q119" s="115"/>
      <c r="R119" s="110" t="s">
        <v>62</v>
      </c>
      <c r="S119" s="110" t="s">
        <v>60</v>
      </c>
      <c r="T119" s="86">
        <f t="shared" si="5"/>
        <v>0</v>
      </c>
      <c r="U119" s="87">
        <f t="shared" si="1"/>
        <v>0</v>
      </c>
      <c r="V119" s="74"/>
      <c r="W119" s="91">
        <f t="shared" si="15"/>
        <v>0.35</v>
      </c>
      <c r="X119" s="92">
        <f t="shared" si="16"/>
        <v>0</v>
      </c>
      <c r="Y119" s="92">
        <f t="shared" si="14"/>
        <v>0</v>
      </c>
      <c r="Z119" s="92">
        <f t="shared" si="17"/>
        <v>0</v>
      </c>
      <c r="AA119" s="90">
        <f t="shared" si="7"/>
        <v>0</v>
      </c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6"/>
      <c r="AW119" s="6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47"/>
      <c r="BK119" s="47"/>
      <c r="BL119" s="47"/>
      <c r="BM119" s="47"/>
      <c r="BN119" s="47"/>
      <c r="BO119" s="47"/>
      <c r="BP119" s="47"/>
      <c r="BQ119" s="47"/>
      <c r="BR119" s="47"/>
      <c r="BS119" s="47"/>
      <c r="BT119" s="47"/>
      <c r="BU119" s="47"/>
      <c r="BV119" s="47"/>
      <c r="BW119" s="47"/>
      <c r="BX119" s="47"/>
      <c r="BY119" s="128"/>
    </row>
    <row r="120" spans="1:77" ht="22.5" customHeight="1" x14ac:dyDescent="0.25">
      <c r="A120" s="85">
        <v>112</v>
      </c>
      <c r="B120" s="109"/>
      <c r="C120" s="110"/>
      <c r="D120" s="110" t="s">
        <v>55</v>
      </c>
      <c r="E120" s="110"/>
      <c r="F120" s="110"/>
      <c r="G120" s="110"/>
      <c r="H120" s="110"/>
      <c r="I120" s="110" t="s">
        <v>55</v>
      </c>
      <c r="J120" s="110" t="s">
        <v>56</v>
      </c>
      <c r="K120" s="115"/>
      <c r="L120" s="110" t="s">
        <v>57</v>
      </c>
      <c r="M120" s="110"/>
      <c r="N120" s="110" t="s">
        <v>61</v>
      </c>
      <c r="O120" s="110"/>
      <c r="P120" s="115"/>
      <c r="Q120" s="115"/>
      <c r="R120" s="110" t="s">
        <v>62</v>
      </c>
      <c r="S120" s="110" t="s">
        <v>60</v>
      </c>
      <c r="T120" s="86">
        <f t="shared" si="5"/>
        <v>0</v>
      </c>
      <c r="U120" s="87">
        <f t="shared" si="1"/>
        <v>0</v>
      </c>
      <c r="V120" s="74"/>
      <c r="W120" s="91">
        <f t="shared" si="15"/>
        <v>0.35</v>
      </c>
      <c r="X120" s="92">
        <f t="shared" si="16"/>
        <v>0</v>
      </c>
      <c r="Y120" s="92">
        <f t="shared" si="14"/>
        <v>0</v>
      </c>
      <c r="Z120" s="92">
        <f t="shared" si="17"/>
        <v>0</v>
      </c>
      <c r="AA120" s="90">
        <f t="shared" si="7"/>
        <v>0</v>
      </c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6"/>
      <c r="AW120" s="6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47"/>
      <c r="BK120" s="47"/>
      <c r="BL120" s="47"/>
      <c r="BM120" s="47"/>
      <c r="BN120" s="47"/>
      <c r="BO120" s="47"/>
      <c r="BP120" s="47"/>
      <c r="BQ120" s="47"/>
      <c r="BR120" s="47"/>
      <c r="BS120" s="47"/>
      <c r="BT120" s="47"/>
      <c r="BU120" s="47"/>
      <c r="BV120" s="47"/>
      <c r="BW120" s="47"/>
      <c r="BX120" s="47"/>
      <c r="BY120" s="128"/>
    </row>
    <row r="121" spans="1:77" ht="22.5" customHeight="1" x14ac:dyDescent="0.25">
      <c r="A121" s="85">
        <v>113</v>
      </c>
      <c r="B121" s="109"/>
      <c r="C121" s="110"/>
      <c r="D121" s="110" t="s">
        <v>55</v>
      </c>
      <c r="E121" s="110"/>
      <c r="F121" s="110"/>
      <c r="G121" s="110"/>
      <c r="H121" s="110"/>
      <c r="I121" s="110" t="s">
        <v>55</v>
      </c>
      <c r="J121" s="110" t="s">
        <v>56</v>
      </c>
      <c r="K121" s="115"/>
      <c r="L121" s="110" t="s">
        <v>57</v>
      </c>
      <c r="M121" s="110"/>
      <c r="N121" s="110" t="s">
        <v>61</v>
      </c>
      <c r="O121" s="110"/>
      <c r="P121" s="115"/>
      <c r="Q121" s="115"/>
      <c r="R121" s="110" t="s">
        <v>62</v>
      </c>
      <c r="S121" s="110" t="s">
        <v>60</v>
      </c>
      <c r="T121" s="86">
        <f t="shared" si="5"/>
        <v>0</v>
      </c>
      <c r="U121" s="87">
        <f t="shared" si="1"/>
        <v>0</v>
      </c>
      <c r="V121" s="74"/>
      <c r="W121" s="91">
        <f t="shared" si="15"/>
        <v>0.35</v>
      </c>
      <c r="X121" s="92">
        <f t="shared" si="16"/>
        <v>0</v>
      </c>
      <c r="Y121" s="92">
        <f t="shared" si="14"/>
        <v>0</v>
      </c>
      <c r="Z121" s="92">
        <f t="shared" si="17"/>
        <v>0</v>
      </c>
      <c r="AA121" s="90">
        <f t="shared" si="7"/>
        <v>0</v>
      </c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  <c r="AR121" s="6"/>
      <c r="AS121" s="6"/>
      <c r="AT121" s="6"/>
      <c r="AU121" s="6"/>
      <c r="AV121" s="6"/>
      <c r="AW121" s="6"/>
      <c r="AX121" s="6"/>
      <c r="AY121" s="6"/>
      <c r="AZ121" s="6"/>
      <c r="BA121" s="6"/>
      <c r="BB121" s="6"/>
      <c r="BC121" s="6"/>
      <c r="BD121" s="6"/>
      <c r="BE121" s="6"/>
      <c r="BF121" s="6"/>
      <c r="BG121" s="6"/>
      <c r="BH121" s="6"/>
      <c r="BI121" s="6"/>
      <c r="BJ121" s="47"/>
      <c r="BK121" s="47"/>
      <c r="BL121" s="47"/>
      <c r="BM121" s="47"/>
      <c r="BN121" s="47"/>
      <c r="BO121" s="47"/>
      <c r="BP121" s="47"/>
      <c r="BQ121" s="47"/>
      <c r="BR121" s="47"/>
      <c r="BS121" s="47"/>
      <c r="BT121" s="47"/>
      <c r="BU121" s="47"/>
      <c r="BV121" s="47"/>
      <c r="BW121" s="47"/>
      <c r="BX121" s="47"/>
      <c r="BY121" s="128"/>
    </row>
    <row r="122" spans="1:77" ht="22.5" customHeight="1" x14ac:dyDescent="0.25">
      <c r="A122" s="93">
        <v>114</v>
      </c>
      <c r="B122" s="111"/>
      <c r="C122" s="112"/>
      <c r="D122" s="110" t="s">
        <v>55</v>
      </c>
      <c r="E122" s="110"/>
      <c r="F122" s="110"/>
      <c r="G122" s="110"/>
      <c r="H122" s="112"/>
      <c r="I122" s="110" t="s">
        <v>55</v>
      </c>
      <c r="J122" s="110" t="s">
        <v>56</v>
      </c>
      <c r="K122" s="116"/>
      <c r="L122" s="110" t="s">
        <v>57</v>
      </c>
      <c r="M122" s="110"/>
      <c r="N122" s="112" t="s">
        <v>61</v>
      </c>
      <c r="O122" s="110"/>
      <c r="P122" s="116"/>
      <c r="Q122" s="116"/>
      <c r="R122" s="110" t="s">
        <v>62</v>
      </c>
      <c r="S122" s="112" t="s">
        <v>60</v>
      </c>
      <c r="T122" s="86">
        <f t="shared" si="5"/>
        <v>0</v>
      </c>
      <c r="U122" s="87">
        <f t="shared" si="1"/>
        <v>0</v>
      </c>
      <c r="V122" s="74"/>
      <c r="W122" s="91">
        <f t="shared" si="15"/>
        <v>0.35</v>
      </c>
      <c r="X122" s="92">
        <f t="shared" si="16"/>
        <v>0</v>
      </c>
      <c r="Y122" s="92">
        <f t="shared" si="14"/>
        <v>0</v>
      </c>
      <c r="Z122" s="92">
        <f t="shared" si="17"/>
        <v>0</v>
      </c>
      <c r="AA122" s="90">
        <f t="shared" si="7"/>
        <v>0</v>
      </c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  <c r="AR122" s="6"/>
      <c r="AS122" s="6"/>
      <c r="AT122" s="6"/>
      <c r="AU122" s="6"/>
      <c r="AV122" s="6"/>
      <c r="AW122" s="6"/>
      <c r="AX122" s="6"/>
      <c r="AY122" s="6"/>
      <c r="AZ122" s="6"/>
      <c r="BA122" s="6"/>
      <c r="BB122" s="6"/>
      <c r="BC122" s="6"/>
      <c r="BD122" s="6"/>
      <c r="BE122" s="6"/>
      <c r="BF122" s="6"/>
      <c r="BG122" s="6"/>
      <c r="BH122" s="6"/>
      <c r="BI122" s="6"/>
      <c r="BJ122" s="47"/>
      <c r="BK122" s="47"/>
      <c r="BL122" s="47"/>
      <c r="BM122" s="47"/>
      <c r="BN122" s="47"/>
      <c r="BO122" s="47"/>
      <c r="BP122" s="47"/>
      <c r="BQ122" s="47"/>
      <c r="BR122" s="47"/>
      <c r="BS122" s="47"/>
      <c r="BT122" s="47"/>
      <c r="BU122" s="47"/>
      <c r="BV122" s="47"/>
      <c r="BW122" s="47"/>
      <c r="BX122" s="47"/>
      <c r="BY122" s="128"/>
    </row>
    <row r="123" spans="1:77" ht="22.5" customHeight="1" x14ac:dyDescent="0.25">
      <c r="A123" s="85">
        <v>115</v>
      </c>
      <c r="B123" s="109"/>
      <c r="C123" s="110"/>
      <c r="D123" s="110" t="s">
        <v>55</v>
      </c>
      <c r="E123" s="110"/>
      <c r="F123" s="110"/>
      <c r="G123" s="110"/>
      <c r="H123" s="110"/>
      <c r="I123" s="110" t="s">
        <v>55</v>
      </c>
      <c r="J123" s="110" t="s">
        <v>56</v>
      </c>
      <c r="K123" s="115"/>
      <c r="L123" s="110" t="s">
        <v>57</v>
      </c>
      <c r="M123" s="110"/>
      <c r="N123" s="110" t="s">
        <v>61</v>
      </c>
      <c r="O123" s="110"/>
      <c r="P123" s="115"/>
      <c r="Q123" s="115"/>
      <c r="R123" s="110" t="s">
        <v>62</v>
      </c>
      <c r="S123" s="110" t="s">
        <v>60</v>
      </c>
      <c r="T123" s="86">
        <f t="shared" si="5"/>
        <v>0</v>
      </c>
      <c r="U123" s="87">
        <f t="shared" si="1"/>
        <v>0</v>
      </c>
      <c r="V123" s="74"/>
      <c r="W123" s="91">
        <f t="shared" si="15"/>
        <v>0.35</v>
      </c>
      <c r="X123" s="92">
        <f t="shared" si="16"/>
        <v>0</v>
      </c>
      <c r="Y123" s="92">
        <f t="shared" si="14"/>
        <v>0</v>
      </c>
      <c r="Z123" s="92">
        <f t="shared" si="17"/>
        <v>0</v>
      </c>
      <c r="AA123" s="90">
        <f t="shared" si="7"/>
        <v>0</v>
      </c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  <c r="AR123" s="6"/>
      <c r="AS123" s="6"/>
      <c r="AT123" s="6"/>
      <c r="AU123" s="6"/>
      <c r="AV123" s="6"/>
      <c r="AW123" s="6"/>
      <c r="AX123" s="6"/>
      <c r="AY123" s="6"/>
      <c r="AZ123" s="6"/>
      <c r="BA123" s="6"/>
      <c r="BB123" s="6"/>
      <c r="BC123" s="6"/>
      <c r="BD123" s="6"/>
      <c r="BE123" s="6"/>
      <c r="BF123" s="6"/>
      <c r="BG123" s="6"/>
      <c r="BH123" s="6"/>
      <c r="BI123" s="6"/>
      <c r="BJ123" s="47"/>
      <c r="BK123" s="47"/>
      <c r="BL123" s="47"/>
      <c r="BM123" s="47"/>
      <c r="BN123" s="47"/>
      <c r="BO123" s="47"/>
      <c r="BP123" s="47"/>
      <c r="BQ123" s="47"/>
      <c r="BR123" s="47"/>
      <c r="BS123" s="47"/>
      <c r="BT123" s="47"/>
      <c r="BU123" s="47"/>
      <c r="BV123" s="47"/>
      <c r="BW123" s="47"/>
      <c r="BX123" s="47"/>
      <c r="BY123" s="128"/>
    </row>
    <row r="124" spans="1:77" ht="22.5" customHeight="1" x14ac:dyDescent="0.25">
      <c r="A124" s="85">
        <v>116</v>
      </c>
      <c r="B124" s="109"/>
      <c r="C124" s="110"/>
      <c r="D124" s="110" t="s">
        <v>55</v>
      </c>
      <c r="E124" s="110"/>
      <c r="F124" s="110"/>
      <c r="G124" s="110"/>
      <c r="H124" s="110"/>
      <c r="I124" s="110" t="s">
        <v>55</v>
      </c>
      <c r="J124" s="110" t="s">
        <v>56</v>
      </c>
      <c r="K124" s="115"/>
      <c r="L124" s="110" t="s">
        <v>57</v>
      </c>
      <c r="M124" s="110"/>
      <c r="N124" s="110" t="s">
        <v>61</v>
      </c>
      <c r="O124" s="110"/>
      <c r="P124" s="115"/>
      <c r="Q124" s="115"/>
      <c r="R124" s="110" t="s">
        <v>62</v>
      </c>
      <c r="S124" s="110" t="s">
        <v>60</v>
      </c>
      <c r="T124" s="86">
        <f t="shared" si="5"/>
        <v>0</v>
      </c>
      <c r="U124" s="87">
        <f t="shared" si="1"/>
        <v>0</v>
      </c>
      <c r="V124" s="74"/>
      <c r="W124" s="91">
        <f t="shared" si="15"/>
        <v>0.35</v>
      </c>
      <c r="X124" s="92">
        <f t="shared" si="16"/>
        <v>0</v>
      </c>
      <c r="Y124" s="92">
        <f t="shared" si="14"/>
        <v>0</v>
      </c>
      <c r="Z124" s="92">
        <f t="shared" si="17"/>
        <v>0</v>
      </c>
      <c r="AA124" s="90">
        <f t="shared" si="7"/>
        <v>0</v>
      </c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  <c r="AR124" s="6"/>
      <c r="AS124" s="6"/>
      <c r="AT124" s="6"/>
      <c r="AU124" s="6"/>
      <c r="AV124" s="6"/>
      <c r="AW124" s="6"/>
      <c r="AX124" s="6"/>
      <c r="AY124" s="6"/>
      <c r="AZ124" s="6"/>
      <c r="BA124" s="6"/>
      <c r="BB124" s="6"/>
      <c r="BC124" s="6"/>
      <c r="BD124" s="6"/>
      <c r="BE124" s="6"/>
      <c r="BF124" s="6"/>
      <c r="BG124" s="6"/>
      <c r="BH124" s="6"/>
      <c r="BI124" s="6"/>
      <c r="BJ124" s="47"/>
      <c r="BK124" s="47"/>
      <c r="BL124" s="47"/>
      <c r="BM124" s="47"/>
      <c r="BN124" s="47"/>
      <c r="BO124" s="47"/>
      <c r="BP124" s="47"/>
      <c r="BQ124" s="47"/>
      <c r="BR124" s="47"/>
      <c r="BS124" s="47"/>
      <c r="BT124" s="47"/>
      <c r="BU124" s="47"/>
      <c r="BV124" s="47"/>
      <c r="BW124" s="47"/>
      <c r="BX124" s="47"/>
      <c r="BY124" s="128"/>
    </row>
    <row r="125" spans="1:77" ht="22.5" customHeight="1" x14ac:dyDescent="0.25">
      <c r="A125" s="85">
        <v>117</v>
      </c>
      <c r="B125" s="109"/>
      <c r="C125" s="110"/>
      <c r="D125" s="110" t="s">
        <v>55</v>
      </c>
      <c r="E125" s="110"/>
      <c r="F125" s="110"/>
      <c r="G125" s="110"/>
      <c r="H125" s="110"/>
      <c r="I125" s="110" t="s">
        <v>55</v>
      </c>
      <c r="J125" s="110" t="s">
        <v>56</v>
      </c>
      <c r="K125" s="115"/>
      <c r="L125" s="110" t="s">
        <v>57</v>
      </c>
      <c r="M125" s="110"/>
      <c r="N125" s="110" t="s">
        <v>61</v>
      </c>
      <c r="O125" s="110"/>
      <c r="P125" s="115"/>
      <c r="Q125" s="115"/>
      <c r="R125" s="110" t="s">
        <v>62</v>
      </c>
      <c r="S125" s="110" t="s">
        <v>60</v>
      </c>
      <c r="T125" s="86">
        <f t="shared" si="5"/>
        <v>0</v>
      </c>
      <c r="U125" s="87">
        <f t="shared" si="1"/>
        <v>0</v>
      </c>
      <c r="V125" s="74"/>
      <c r="W125" s="91">
        <f t="shared" si="15"/>
        <v>0.35</v>
      </c>
      <c r="X125" s="92">
        <f t="shared" si="16"/>
        <v>0</v>
      </c>
      <c r="Y125" s="92">
        <f t="shared" si="14"/>
        <v>0</v>
      </c>
      <c r="Z125" s="92">
        <f t="shared" si="17"/>
        <v>0</v>
      </c>
      <c r="AA125" s="90">
        <f t="shared" si="7"/>
        <v>0</v>
      </c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  <c r="AR125" s="6"/>
      <c r="AS125" s="6"/>
      <c r="AT125" s="6"/>
      <c r="AU125" s="6"/>
      <c r="AV125" s="6"/>
      <c r="AW125" s="6"/>
      <c r="AX125" s="6"/>
      <c r="AY125" s="6"/>
      <c r="AZ125" s="6"/>
      <c r="BA125" s="6"/>
      <c r="BB125" s="6"/>
      <c r="BC125" s="6"/>
      <c r="BD125" s="6"/>
      <c r="BE125" s="6"/>
      <c r="BF125" s="6"/>
      <c r="BG125" s="6"/>
      <c r="BH125" s="6"/>
      <c r="BI125" s="6"/>
      <c r="BJ125" s="47"/>
      <c r="BK125" s="47"/>
      <c r="BL125" s="47"/>
      <c r="BM125" s="47"/>
      <c r="BN125" s="47"/>
      <c r="BO125" s="47"/>
      <c r="BP125" s="47"/>
      <c r="BQ125" s="47"/>
      <c r="BR125" s="47"/>
      <c r="BS125" s="47"/>
      <c r="BT125" s="47"/>
      <c r="BU125" s="47"/>
      <c r="BV125" s="47"/>
      <c r="BW125" s="47"/>
      <c r="BX125" s="47"/>
      <c r="BY125" s="128"/>
    </row>
    <row r="126" spans="1:77" ht="22.5" customHeight="1" x14ac:dyDescent="0.25">
      <c r="A126" s="85">
        <v>118</v>
      </c>
      <c r="B126" s="109"/>
      <c r="C126" s="110"/>
      <c r="D126" s="110" t="s">
        <v>55</v>
      </c>
      <c r="E126" s="110"/>
      <c r="F126" s="110"/>
      <c r="G126" s="110"/>
      <c r="H126" s="110"/>
      <c r="I126" s="110" t="s">
        <v>55</v>
      </c>
      <c r="J126" s="110" t="s">
        <v>56</v>
      </c>
      <c r="K126" s="115"/>
      <c r="L126" s="110" t="s">
        <v>57</v>
      </c>
      <c r="M126" s="110"/>
      <c r="N126" s="110" t="s">
        <v>61</v>
      </c>
      <c r="O126" s="110"/>
      <c r="P126" s="115"/>
      <c r="Q126" s="115"/>
      <c r="R126" s="110" t="s">
        <v>62</v>
      </c>
      <c r="S126" s="110" t="s">
        <v>60</v>
      </c>
      <c r="T126" s="86">
        <f t="shared" si="5"/>
        <v>0</v>
      </c>
      <c r="U126" s="87">
        <f t="shared" si="1"/>
        <v>0</v>
      </c>
      <c r="V126" s="74"/>
      <c r="W126" s="91">
        <f t="shared" si="15"/>
        <v>0.35</v>
      </c>
      <c r="X126" s="92">
        <f t="shared" si="16"/>
        <v>0</v>
      </c>
      <c r="Y126" s="92">
        <f t="shared" si="14"/>
        <v>0</v>
      </c>
      <c r="Z126" s="92">
        <f t="shared" si="17"/>
        <v>0</v>
      </c>
      <c r="AA126" s="90">
        <f t="shared" si="7"/>
        <v>0</v>
      </c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  <c r="AR126" s="6"/>
      <c r="AS126" s="6"/>
      <c r="AT126" s="6"/>
      <c r="AU126" s="6"/>
      <c r="AV126" s="6"/>
      <c r="AW126" s="6"/>
      <c r="AX126" s="6"/>
      <c r="AY126" s="6"/>
      <c r="AZ126" s="6"/>
      <c r="BA126" s="6"/>
      <c r="BB126" s="6"/>
      <c r="BC126" s="6"/>
      <c r="BD126" s="6"/>
      <c r="BE126" s="6"/>
      <c r="BF126" s="6"/>
      <c r="BG126" s="6"/>
      <c r="BH126" s="6"/>
      <c r="BI126" s="6"/>
      <c r="BJ126" s="47"/>
      <c r="BK126" s="47"/>
      <c r="BL126" s="47"/>
      <c r="BM126" s="47"/>
      <c r="BN126" s="47"/>
      <c r="BO126" s="47"/>
      <c r="BP126" s="47"/>
      <c r="BQ126" s="47"/>
      <c r="BR126" s="47"/>
      <c r="BS126" s="47"/>
      <c r="BT126" s="47"/>
      <c r="BU126" s="47"/>
      <c r="BV126" s="47"/>
      <c r="BW126" s="47"/>
      <c r="BX126" s="47"/>
      <c r="BY126" s="128"/>
    </row>
    <row r="127" spans="1:77" ht="22.5" customHeight="1" x14ac:dyDescent="0.25">
      <c r="A127" s="93">
        <v>119</v>
      </c>
      <c r="B127" s="111"/>
      <c r="C127" s="112"/>
      <c r="D127" s="112" t="s">
        <v>55</v>
      </c>
      <c r="E127" s="110"/>
      <c r="F127" s="110"/>
      <c r="G127" s="110"/>
      <c r="H127" s="112"/>
      <c r="I127" s="112" t="s">
        <v>55</v>
      </c>
      <c r="J127" s="112" t="s">
        <v>56</v>
      </c>
      <c r="K127" s="116"/>
      <c r="L127" s="110" t="s">
        <v>57</v>
      </c>
      <c r="M127" s="110"/>
      <c r="N127" s="112" t="s">
        <v>61</v>
      </c>
      <c r="O127" s="110"/>
      <c r="P127" s="116"/>
      <c r="Q127" s="116"/>
      <c r="R127" s="112" t="s">
        <v>62</v>
      </c>
      <c r="S127" s="112" t="s">
        <v>60</v>
      </c>
      <c r="T127" s="86">
        <f t="shared" si="5"/>
        <v>0</v>
      </c>
      <c r="U127" s="87">
        <f t="shared" si="1"/>
        <v>0</v>
      </c>
      <c r="V127" s="74"/>
      <c r="W127" s="91">
        <f t="shared" si="15"/>
        <v>0.35</v>
      </c>
      <c r="X127" s="92">
        <f t="shared" si="16"/>
        <v>0</v>
      </c>
      <c r="Y127" s="92">
        <f t="shared" si="14"/>
        <v>0</v>
      </c>
      <c r="Z127" s="92">
        <f t="shared" si="17"/>
        <v>0</v>
      </c>
      <c r="AA127" s="90">
        <f t="shared" si="7"/>
        <v>0</v>
      </c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  <c r="AR127" s="6"/>
      <c r="AS127" s="6"/>
      <c r="AT127" s="6"/>
      <c r="AU127" s="6"/>
      <c r="AV127" s="6"/>
      <c r="AW127" s="6"/>
      <c r="AX127" s="6"/>
      <c r="AY127" s="6"/>
      <c r="AZ127" s="6"/>
      <c r="BA127" s="6"/>
      <c r="BB127" s="6"/>
      <c r="BC127" s="6"/>
      <c r="BD127" s="6"/>
      <c r="BE127" s="6"/>
      <c r="BF127" s="6"/>
      <c r="BG127" s="6"/>
      <c r="BH127" s="6"/>
      <c r="BI127" s="6"/>
      <c r="BJ127" s="47"/>
      <c r="BK127" s="47"/>
      <c r="BL127" s="47"/>
      <c r="BM127" s="47"/>
      <c r="BN127" s="47"/>
      <c r="BO127" s="47"/>
      <c r="BP127" s="47"/>
      <c r="BQ127" s="47"/>
      <c r="BR127" s="47"/>
      <c r="BS127" s="47"/>
      <c r="BT127" s="47"/>
      <c r="BU127" s="47"/>
      <c r="BV127" s="47"/>
      <c r="BW127" s="47"/>
      <c r="BX127" s="47"/>
      <c r="BY127" s="128"/>
    </row>
    <row r="128" spans="1:77" ht="22.5" customHeight="1" x14ac:dyDescent="0.25">
      <c r="A128" s="93">
        <v>120</v>
      </c>
      <c r="B128" s="111"/>
      <c r="C128" s="112"/>
      <c r="D128" s="110" t="s">
        <v>55</v>
      </c>
      <c r="E128" s="110"/>
      <c r="F128" s="110"/>
      <c r="G128" s="110"/>
      <c r="H128" s="112"/>
      <c r="I128" s="110" t="s">
        <v>55</v>
      </c>
      <c r="J128" s="110" t="s">
        <v>56</v>
      </c>
      <c r="K128" s="116"/>
      <c r="L128" s="110" t="s">
        <v>57</v>
      </c>
      <c r="M128" s="110"/>
      <c r="N128" s="112" t="s">
        <v>61</v>
      </c>
      <c r="O128" s="110"/>
      <c r="P128" s="116"/>
      <c r="Q128" s="116"/>
      <c r="R128" s="110" t="s">
        <v>62</v>
      </c>
      <c r="S128" s="112" t="s">
        <v>60</v>
      </c>
      <c r="T128" s="86">
        <f t="shared" si="5"/>
        <v>0</v>
      </c>
      <c r="U128" s="87">
        <f t="shared" si="1"/>
        <v>0</v>
      </c>
      <c r="V128" s="74"/>
      <c r="W128" s="91">
        <f t="shared" si="15"/>
        <v>0.35</v>
      </c>
      <c r="X128" s="92">
        <f t="shared" si="16"/>
        <v>0</v>
      </c>
      <c r="Y128" s="92">
        <f t="shared" si="14"/>
        <v>0</v>
      </c>
      <c r="Z128" s="92">
        <f t="shared" si="17"/>
        <v>0</v>
      </c>
      <c r="AA128" s="90">
        <f t="shared" si="7"/>
        <v>0</v>
      </c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  <c r="AR128" s="6"/>
      <c r="AS128" s="6"/>
      <c r="AT128" s="6"/>
      <c r="AU128" s="6"/>
      <c r="AV128" s="6"/>
      <c r="AW128" s="6"/>
      <c r="AX128" s="6"/>
      <c r="AY128" s="6"/>
      <c r="AZ128" s="6"/>
      <c r="BA128" s="6"/>
      <c r="BB128" s="6"/>
      <c r="BC128" s="6"/>
      <c r="BD128" s="6"/>
      <c r="BE128" s="6"/>
      <c r="BF128" s="6"/>
      <c r="BG128" s="6"/>
      <c r="BH128" s="6"/>
      <c r="BI128" s="6"/>
      <c r="BJ128" s="47"/>
      <c r="BK128" s="47"/>
      <c r="BL128" s="47"/>
      <c r="BM128" s="47"/>
      <c r="BN128" s="47"/>
      <c r="BO128" s="47"/>
      <c r="BP128" s="47"/>
      <c r="BQ128" s="47"/>
      <c r="BR128" s="47"/>
      <c r="BS128" s="47"/>
      <c r="BT128" s="47"/>
      <c r="BU128" s="47"/>
      <c r="BV128" s="47"/>
      <c r="BW128" s="47"/>
      <c r="BX128" s="47"/>
      <c r="BY128" s="128"/>
    </row>
    <row r="129" spans="1:77" ht="22.5" customHeight="1" x14ac:dyDescent="0.25">
      <c r="A129" s="93">
        <v>121</v>
      </c>
      <c r="B129" s="111"/>
      <c r="C129" s="112"/>
      <c r="D129" s="110" t="s">
        <v>55</v>
      </c>
      <c r="E129" s="110"/>
      <c r="F129" s="110"/>
      <c r="G129" s="110"/>
      <c r="H129" s="112"/>
      <c r="I129" s="110" t="s">
        <v>55</v>
      </c>
      <c r="J129" s="110" t="s">
        <v>56</v>
      </c>
      <c r="K129" s="116"/>
      <c r="L129" s="110" t="s">
        <v>57</v>
      </c>
      <c r="M129" s="110"/>
      <c r="N129" s="112" t="s">
        <v>61</v>
      </c>
      <c r="O129" s="110"/>
      <c r="P129" s="116"/>
      <c r="Q129" s="116"/>
      <c r="R129" s="110" t="s">
        <v>62</v>
      </c>
      <c r="S129" s="112" t="s">
        <v>60</v>
      </c>
      <c r="T129" s="86">
        <f t="shared" si="5"/>
        <v>0</v>
      </c>
      <c r="U129" s="87">
        <f t="shared" si="1"/>
        <v>0</v>
      </c>
      <c r="V129" s="74"/>
      <c r="W129" s="91">
        <f t="shared" si="15"/>
        <v>0.35</v>
      </c>
      <c r="X129" s="92">
        <f t="shared" si="16"/>
        <v>0</v>
      </c>
      <c r="Y129" s="92">
        <f t="shared" si="14"/>
        <v>0</v>
      </c>
      <c r="Z129" s="92">
        <f t="shared" si="17"/>
        <v>0</v>
      </c>
      <c r="AA129" s="90">
        <f t="shared" si="7"/>
        <v>0</v>
      </c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  <c r="AR129" s="6"/>
      <c r="AS129" s="6"/>
      <c r="AT129" s="6"/>
      <c r="AU129" s="6"/>
      <c r="AV129" s="6"/>
      <c r="AW129" s="6"/>
      <c r="AX129" s="6"/>
      <c r="AY129" s="6"/>
      <c r="AZ129" s="6"/>
      <c r="BA129" s="6"/>
      <c r="BB129" s="6"/>
      <c r="BC129" s="6"/>
      <c r="BD129" s="6"/>
      <c r="BE129" s="6"/>
      <c r="BF129" s="6"/>
      <c r="BG129" s="6"/>
      <c r="BH129" s="6"/>
      <c r="BI129" s="6"/>
      <c r="BJ129" s="47"/>
      <c r="BK129" s="47"/>
      <c r="BL129" s="47"/>
      <c r="BM129" s="47"/>
      <c r="BN129" s="47"/>
      <c r="BO129" s="47"/>
      <c r="BP129" s="47"/>
      <c r="BQ129" s="47"/>
      <c r="BR129" s="47"/>
      <c r="BS129" s="47"/>
      <c r="BT129" s="47"/>
      <c r="BU129" s="47"/>
      <c r="BV129" s="47"/>
      <c r="BW129" s="47"/>
      <c r="BX129" s="47"/>
      <c r="BY129" s="128"/>
    </row>
    <row r="130" spans="1:77" ht="22.5" customHeight="1" x14ac:dyDescent="0.25">
      <c r="A130" s="93">
        <v>122</v>
      </c>
      <c r="B130" s="111"/>
      <c r="C130" s="112"/>
      <c r="D130" s="110" t="s">
        <v>55</v>
      </c>
      <c r="E130" s="110"/>
      <c r="F130" s="110"/>
      <c r="G130" s="110"/>
      <c r="H130" s="112"/>
      <c r="I130" s="110" t="s">
        <v>55</v>
      </c>
      <c r="J130" s="110" t="s">
        <v>56</v>
      </c>
      <c r="K130" s="116"/>
      <c r="L130" s="110" t="s">
        <v>57</v>
      </c>
      <c r="M130" s="110"/>
      <c r="N130" s="112" t="s">
        <v>61</v>
      </c>
      <c r="O130" s="110"/>
      <c r="P130" s="116"/>
      <c r="Q130" s="116"/>
      <c r="R130" s="110" t="s">
        <v>62</v>
      </c>
      <c r="S130" s="112" t="s">
        <v>60</v>
      </c>
      <c r="T130" s="86">
        <f t="shared" si="5"/>
        <v>0</v>
      </c>
      <c r="U130" s="87">
        <f t="shared" si="1"/>
        <v>0</v>
      </c>
      <c r="V130" s="74"/>
      <c r="W130" s="91">
        <f t="shared" si="15"/>
        <v>0.35</v>
      </c>
      <c r="X130" s="92">
        <f t="shared" si="16"/>
        <v>0</v>
      </c>
      <c r="Y130" s="92">
        <f t="shared" si="14"/>
        <v>0</v>
      </c>
      <c r="Z130" s="92">
        <f t="shared" si="17"/>
        <v>0</v>
      </c>
      <c r="AA130" s="90">
        <f t="shared" si="7"/>
        <v>0</v>
      </c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  <c r="AR130" s="6"/>
      <c r="AS130" s="6"/>
      <c r="AT130" s="6"/>
      <c r="AU130" s="6"/>
      <c r="AV130" s="6"/>
      <c r="AW130" s="6"/>
      <c r="AX130" s="6"/>
      <c r="AY130" s="6"/>
      <c r="AZ130" s="6"/>
      <c r="BA130" s="6"/>
      <c r="BB130" s="6"/>
      <c r="BC130" s="6"/>
      <c r="BD130" s="6"/>
      <c r="BE130" s="6"/>
      <c r="BF130" s="6"/>
      <c r="BG130" s="6"/>
      <c r="BH130" s="6"/>
      <c r="BI130" s="6"/>
      <c r="BJ130" s="47"/>
      <c r="BK130" s="47"/>
      <c r="BL130" s="47"/>
      <c r="BM130" s="47"/>
      <c r="BN130" s="47"/>
      <c r="BO130" s="47"/>
      <c r="BP130" s="47"/>
      <c r="BQ130" s="47"/>
      <c r="BR130" s="47"/>
      <c r="BS130" s="47"/>
      <c r="BT130" s="47"/>
      <c r="BU130" s="47"/>
      <c r="BV130" s="47"/>
      <c r="BW130" s="47"/>
      <c r="BX130" s="47"/>
      <c r="BY130" s="128"/>
    </row>
    <row r="131" spans="1:77" ht="22.5" customHeight="1" x14ac:dyDescent="0.25">
      <c r="A131" s="93">
        <v>123</v>
      </c>
      <c r="B131" s="111"/>
      <c r="C131" s="112"/>
      <c r="D131" s="110" t="s">
        <v>55</v>
      </c>
      <c r="E131" s="110"/>
      <c r="F131" s="110"/>
      <c r="G131" s="110"/>
      <c r="H131" s="112"/>
      <c r="I131" s="110" t="s">
        <v>55</v>
      </c>
      <c r="J131" s="110" t="s">
        <v>56</v>
      </c>
      <c r="K131" s="116"/>
      <c r="L131" s="110" t="s">
        <v>57</v>
      </c>
      <c r="M131" s="110"/>
      <c r="N131" s="112" t="s">
        <v>61</v>
      </c>
      <c r="O131" s="110"/>
      <c r="P131" s="116"/>
      <c r="Q131" s="116"/>
      <c r="R131" s="110" t="s">
        <v>62</v>
      </c>
      <c r="S131" s="112" t="s">
        <v>60</v>
      </c>
      <c r="T131" s="86">
        <f t="shared" si="5"/>
        <v>0</v>
      </c>
      <c r="U131" s="87">
        <f t="shared" si="1"/>
        <v>0</v>
      </c>
      <c r="V131" s="74"/>
      <c r="W131" s="91">
        <f t="shared" si="15"/>
        <v>0.35</v>
      </c>
      <c r="X131" s="92">
        <f t="shared" si="16"/>
        <v>0</v>
      </c>
      <c r="Y131" s="92">
        <f t="shared" si="14"/>
        <v>0</v>
      </c>
      <c r="Z131" s="92">
        <f t="shared" si="17"/>
        <v>0</v>
      </c>
      <c r="AA131" s="90">
        <f t="shared" si="7"/>
        <v>0</v>
      </c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  <c r="AR131" s="6"/>
      <c r="AS131" s="6"/>
      <c r="AT131" s="6"/>
      <c r="AU131" s="6"/>
      <c r="AV131" s="6"/>
      <c r="AW131" s="6"/>
      <c r="AX131" s="6"/>
      <c r="AY131" s="6"/>
      <c r="AZ131" s="6"/>
      <c r="BA131" s="6"/>
      <c r="BB131" s="6"/>
      <c r="BC131" s="6"/>
      <c r="BD131" s="6"/>
      <c r="BE131" s="6"/>
      <c r="BF131" s="6"/>
      <c r="BG131" s="6"/>
      <c r="BH131" s="6"/>
      <c r="BI131" s="6"/>
      <c r="BJ131" s="47"/>
      <c r="BK131" s="47"/>
      <c r="BL131" s="47"/>
      <c r="BM131" s="47"/>
      <c r="BN131" s="47"/>
      <c r="BO131" s="47"/>
      <c r="BP131" s="47"/>
      <c r="BQ131" s="47"/>
      <c r="BR131" s="47"/>
      <c r="BS131" s="47"/>
      <c r="BT131" s="47"/>
      <c r="BU131" s="47"/>
      <c r="BV131" s="47"/>
      <c r="BW131" s="47"/>
      <c r="BX131" s="47"/>
      <c r="BY131" s="128"/>
    </row>
    <row r="132" spans="1:77" ht="22.5" customHeight="1" x14ac:dyDescent="0.25">
      <c r="A132" s="93">
        <v>124</v>
      </c>
      <c r="B132" s="111"/>
      <c r="C132" s="112"/>
      <c r="D132" s="110" t="s">
        <v>55</v>
      </c>
      <c r="E132" s="110"/>
      <c r="F132" s="110"/>
      <c r="G132" s="110"/>
      <c r="H132" s="112"/>
      <c r="I132" s="110" t="s">
        <v>55</v>
      </c>
      <c r="J132" s="110" t="s">
        <v>56</v>
      </c>
      <c r="K132" s="116"/>
      <c r="L132" s="110" t="s">
        <v>57</v>
      </c>
      <c r="M132" s="110"/>
      <c r="N132" s="112" t="s">
        <v>61</v>
      </c>
      <c r="O132" s="110"/>
      <c r="P132" s="116"/>
      <c r="Q132" s="116"/>
      <c r="R132" s="110" t="s">
        <v>62</v>
      </c>
      <c r="S132" s="112" t="s">
        <v>60</v>
      </c>
      <c r="T132" s="86">
        <f t="shared" si="5"/>
        <v>0</v>
      </c>
      <c r="U132" s="87">
        <f t="shared" si="1"/>
        <v>0</v>
      </c>
      <c r="V132" s="74"/>
      <c r="W132" s="91">
        <f t="shared" si="15"/>
        <v>0.35</v>
      </c>
      <c r="X132" s="92">
        <f t="shared" si="16"/>
        <v>0</v>
      </c>
      <c r="Y132" s="92">
        <f t="shared" si="14"/>
        <v>0</v>
      </c>
      <c r="Z132" s="92">
        <f t="shared" si="17"/>
        <v>0</v>
      </c>
      <c r="AA132" s="90">
        <f t="shared" si="7"/>
        <v>0</v>
      </c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  <c r="AR132" s="6"/>
      <c r="AS132" s="6"/>
      <c r="AT132" s="6"/>
      <c r="AU132" s="6"/>
      <c r="AV132" s="6"/>
      <c r="AW132" s="6"/>
      <c r="AX132" s="6"/>
      <c r="AY132" s="6"/>
      <c r="AZ132" s="6"/>
      <c r="BA132" s="6"/>
      <c r="BB132" s="6"/>
      <c r="BC132" s="6"/>
      <c r="BD132" s="6"/>
      <c r="BE132" s="6"/>
      <c r="BF132" s="6"/>
      <c r="BG132" s="6"/>
      <c r="BH132" s="6"/>
      <c r="BI132" s="6"/>
      <c r="BJ132" s="47"/>
      <c r="BK132" s="47"/>
      <c r="BL132" s="47"/>
      <c r="BM132" s="47"/>
      <c r="BN132" s="47"/>
      <c r="BO132" s="47"/>
      <c r="BP132" s="47"/>
      <c r="BQ132" s="47"/>
      <c r="BR132" s="47"/>
      <c r="BS132" s="47"/>
      <c r="BT132" s="47"/>
      <c r="BU132" s="47"/>
      <c r="BV132" s="47"/>
      <c r="BW132" s="47"/>
      <c r="BX132" s="47"/>
      <c r="BY132" s="128"/>
    </row>
    <row r="133" spans="1:77" ht="22.5" customHeight="1" x14ac:dyDescent="0.25">
      <c r="A133" s="93">
        <v>125</v>
      </c>
      <c r="B133" s="111"/>
      <c r="C133" s="112"/>
      <c r="D133" s="110" t="s">
        <v>55</v>
      </c>
      <c r="E133" s="110"/>
      <c r="F133" s="110"/>
      <c r="G133" s="110"/>
      <c r="H133" s="112"/>
      <c r="I133" s="110" t="s">
        <v>55</v>
      </c>
      <c r="J133" s="110" t="s">
        <v>56</v>
      </c>
      <c r="K133" s="116"/>
      <c r="L133" s="110" t="s">
        <v>57</v>
      </c>
      <c r="M133" s="110"/>
      <c r="N133" s="112" t="s">
        <v>61</v>
      </c>
      <c r="O133" s="110"/>
      <c r="P133" s="116"/>
      <c r="Q133" s="116"/>
      <c r="R133" s="110" t="s">
        <v>62</v>
      </c>
      <c r="S133" s="112" t="s">
        <v>60</v>
      </c>
      <c r="T133" s="86">
        <f t="shared" si="5"/>
        <v>0</v>
      </c>
      <c r="U133" s="87">
        <f t="shared" si="1"/>
        <v>0</v>
      </c>
      <c r="V133" s="74"/>
      <c r="W133" s="91">
        <f t="shared" si="15"/>
        <v>0.35</v>
      </c>
      <c r="X133" s="92">
        <f t="shared" si="16"/>
        <v>0</v>
      </c>
      <c r="Y133" s="92">
        <f t="shared" si="14"/>
        <v>0</v>
      </c>
      <c r="Z133" s="92">
        <f t="shared" si="17"/>
        <v>0</v>
      </c>
      <c r="AA133" s="90">
        <f t="shared" si="7"/>
        <v>0</v>
      </c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  <c r="AR133" s="6"/>
      <c r="AS133" s="6"/>
      <c r="AT133" s="6"/>
      <c r="AU133" s="6"/>
      <c r="AV133" s="6"/>
      <c r="AW133" s="6"/>
      <c r="AX133" s="6"/>
      <c r="AY133" s="6"/>
      <c r="AZ133" s="6"/>
      <c r="BA133" s="6"/>
      <c r="BB133" s="6"/>
      <c r="BC133" s="6"/>
      <c r="BD133" s="6"/>
      <c r="BE133" s="6"/>
      <c r="BF133" s="6"/>
      <c r="BG133" s="6"/>
      <c r="BH133" s="6"/>
      <c r="BI133" s="6"/>
      <c r="BJ133" s="47"/>
      <c r="BK133" s="47"/>
      <c r="BL133" s="47"/>
      <c r="BM133" s="47"/>
      <c r="BN133" s="47"/>
      <c r="BO133" s="47"/>
      <c r="BP133" s="47"/>
      <c r="BQ133" s="47"/>
      <c r="BR133" s="47"/>
      <c r="BS133" s="47"/>
      <c r="BT133" s="47"/>
      <c r="BU133" s="47"/>
      <c r="BV133" s="47"/>
      <c r="BW133" s="47"/>
      <c r="BX133" s="47"/>
      <c r="BY133" s="128"/>
    </row>
    <row r="134" spans="1:77" ht="22.5" customHeight="1" x14ac:dyDescent="0.25">
      <c r="A134" s="93">
        <v>126</v>
      </c>
      <c r="B134" s="111"/>
      <c r="C134" s="112"/>
      <c r="D134" s="112" t="s">
        <v>55</v>
      </c>
      <c r="E134" s="110"/>
      <c r="F134" s="110"/>
      <c r="G134" s="110"/>
      <c r="H134" s="112"/>
      <c r="I134" s="112" t="s">
        <v>55</v>
      </c>
      <c r="J134" s="112" t="s">
        <v>56</v>
      </c>
      <c r="K134" s="116"/>
      <c r="L134" s="110" t="s">
        <v>57</v>
      </c>
      <c r="M134" s="110"/>
      <c r="N134" s="112" t="s">
        <v>61</v>
      </c>
      <c r="O134" s="110"/>
      <c r="P134" s="116"/>
      <c r="Q134" s="116"/>
      <c r="R134" s="112" t="s">
        <v>62</v>
      </c>
      <c r="S134" s="112" t="s">
        <v>60</v>
      </c>
      <c r="T134" s="86">
        <f t="shared" si="5"/>
        <v>0</v>
      </c>
      <c r="U134" s="87">
        <f t="shared" si="1"/>
        <v>0</v>
      </c>
      <c r="V134" s="74"/>
      <c r="W134" s="91">
        <f t="shared" si="15"/>
        <v>0.35</v>
      </c>
      <c r="X134" s="92">
        <f t="shared" si="16"/>
        <v>0</v>
      </c>
      <c r="Y134" s="92">
        <f t="shared" si="14"/>
        <v>0</v>
      </c>
      <c r="Z134" s="92">
        <f t="shared" si="17"/>
        <v>0</v>
      </c>
      <c r="AA134" s="90">
        <f t="shared" si="7"/>
        <v>0</v>
      </c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  <c r="AR134" s="6"/>
      <c r="AS134" s="6"/>
      <c r="AT134" s="6"/>
      <c r="AU134" s="6"/>
      <c r="AV134" s="6"/>
      <c r="AW134" s="6"/>
      <c r="AX134" s="6"/>
      <c r="AY134" s="6"/>
      <c r="AZ134" s="6"/>
      <c r="BA134" s="6"/>
      <c r="BB134" s="6"/>
      <c r="BC134" s="6"/>
      <c r="BD134" s="6"/>
      <c r="BE134" s="6"/>
      <c r="BF134" s="6"/>
      <c r="BG134" s="6"/>
      <c r="BH134" s="6"/>
      <c r="BI134" s="6"/>
      <c r="BJ134" s="47"/>
      <c r="BK134" s="47"/>
      <c r="BL134" s="47"/>
      <c r="BM134" s="47"/>
      <c r="BN134" s="47"/>
      <c r="BO134" s="47"/>
      <c r="BP134" s="47"/>
      <c r="BQ134" s="47"/>
      <c r="BR134" s="47"/>
      <c r="BS134" s="47"/>
      <c r="BT134" s="47"/>
      <c r="BU134" s="47"/>
      <c r="BV134" s="47"/>
      <c r="BW134" s="47"/>
      <c r="BX134" s="47"/>
      <c r="BY134" s="128"/>
    </row>
    <row r="135" spans="1:77" ht="22.5" customHeight="1" x14ac:dyDescent="0.25">
      <c r="A135" s="93">
        <v>127</v>
      </c>
      <c r="B135" s="111"/>
      <c r="C135" s="112"/>
      <c r="D135" s="110" t="s">
        <v>55</v>
      </c>
      <c r="E135" s="110"/>
      <c r="F135" s="110"/>
      <c r="G135" s="110"/>
      <c r="H135" s="112"/>
      <c r="I135" s="110" t="s">
        <v>55</v>
      </c>
      <c r="J135" s="110" t="s">
        <v>56</v>
      </c>
      <c r="K135" s="116"/>
      <c r="L135" s="110" t="s">
        <v>57</v>
      </c>
      <c r="M135" s="110"/>
      <c r="N135" s="112" t="s">
        <v>61</v>
      </c>
      <c r="O135" s="110"/>
      <c r="P135" s="116"/>
      <c r="Q135" s="116"/>
      <c r="R135" s="110" t="s">
        <v>62</v>
      </c>
      <c r="S135" s="112" t="s">
        <v>60</v>
      </c>
      <c r="T135" s="86">
        <f t="shared" si="5"/>
        <v>0</v>
      </c>
      <c r="U135" s="87">
        <f t="shared" si="1"/>
        <v>0</v>
      </c>
      <c r="V135" s="74"/>
      <c r="W135" s="91">
        <f t="shared" si="15"/>
        <v>0.35</v>
      </c>
      <c r="X135" s="92">
        <f t="shared" si="16"/>
        <v>0</v>
      </c>
      <c r="Y135" s="92">
        <f t="shared" si="14"/>
        <v>0</v>
      </c>
      <c r="Z135" s="92">
        <f t="shared" si="17"/>
        <v>0</v>
      </c>
      <c r="AA135" s="90">
        <f t="shared" si="7"/>
        <v>0</v>
      </c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  <c r="AR135" s="6"/>
      <c r="AS135" s="6"/>
      <c r="AT135" s="6"/>
      <c r="AU135" s="6"/>
      <c r="AV135" s="6"/>
      <c r="AW135" s="6"/>
      <c r="AX135" s="6"/>
      <c r="AY135" s="6"/>
      <c r="AZ135" s="6"/>
      <c r="BA135" s="6"/>
      <c r="BB135" s="6"/>
      <c r="BC135" s="6"/>
      <c r="BD135" s="6"/>
      <c r="BE135" s="6"/>
      <c r="BF135" s="6"/>
      <c r="BG135" s="6"/>
      <c r="BH135" s="6"/>
      <c r="BI135" s="6"/>
      <c r="BJ135" s="47"/>
      <c r="BK135" s="47"/>
      <c r="BL135" s="47"/>
      <c r="BM135" s="47"/>
      <c r="BN135" s="47"/>
      <c r="BO135" s="47"/>
      <c r="BP135" s="47"/>
      <c r="BQ135" s="47"/>
      <c r="BR135" s="47"/>
      <c r="BS135" s="47"/>
      <c r="BT135" s="47"/>
      <c r="BU135" s="47"/>
      <c r="BV135" s="47"/>
      <c r="BW135" s="47"/>
      <c r="BX135" s="47"/>
      <c r="BY135" s="128"/>
    </row>
    <row r="136" spans="1:77" ht="22.5" customHeight="1" x14ac:dyDescent="0.25">
      <c r="A136" s="93">
        <v>128</v>
      </c>
      <c r="B136" s="111"/>
      <c r="C136" s="112"/>
      <c r="D136" s="110" t="s">
        <v>55</v>
      </c>
      <c r="E136" s="110"/>
      <c r="F136" s="110"/>
      <c r="G136" s="110"/>
      <c r="H136" s="112"/>
      <c r="I136" s="110" t="s">
        <v>55</v>
      </c>
      <c r="J136" s="110" t="s">
        <v>56</v>
      </c>
      <c r="K136" s="116"/>
      <c r="L136" s="110" t="s">
        <v>57</v>
      </c>
      <c r="M136" s="110"/>
      <c r="N136" s="112" t="s">
        <v>61</v>
      </c>
      <c r="O136" s="110"/>
      <c r="P136" s="116"/>
      <c r="Q136" s="116"/>
      <c r="R136" s="110" t="s">
        <v>62</v>
      </c>
      <c r="S136" s="112" t="s">
        <v>60</v>
      </c>
      <c r="T136" s="86">
        <f t="shared" si="5"/>
        <v>0</v>
      </c>
      <c r="U136" s="87">
        <f t="shared" si="1"/>
        <v>0</v>
      </c>
      <c r="V136" s="74"/>
      <c r="W136" s="91">
        <f t="shared" si="15"/>
        <v>0.35</v>
      </c>
      <c r="X136" s="92">
        <f t="shared" si="16"/>
        <v>0</v>
      </c>
      <c r="Y136" s="92">
        <f t="shared" si="14"/>
        <v>0</v>
      </c>
      <c r="Z136" s="92">
        <f t="shared" si="17"/>
        <v>0</v>
      </c>
      <c r="AA136" s="90">
        <f t="shared" si="7"/>
        <v>0</v>
      </c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  <c r="AR136" s="6"/>
      <c r="AS136" s="6"/>
      <c r="AT136" s="6"/>
      <c r="AU136" s="6"/>
      <c r="AV136" s="6"/>
      <c r="AW136" s="6"/>
      <c r="AX136" s="6"/>
      <c r="AY136" s="6"/>
      <c r="AZ136" s="6"/>
      <c r="BA136" s="6"/>
      <c r="BB136" s="6"/>
      <c r="BC136" s="6"/>
      <c r="BD136" s="6"/>
      <c r="BE136" s="6"/>
      <c r="BF136" s="6"/>
      <c r="BG136" s="6"/>
      <c r="BH136" s="6"/>
      <c r="BI136" s="6"/>
      <c r="BJ136" s="47"/>
      <c r="BK136" s="47"/>
      <c r="BL136" s="47"/>
      <c r="BM136" s="47"/>
      <c r="BN136" s="47"/>
      <c r="BO136" s="47"/>
      <c r="BP136" s="47"/>
      <c r="BQ136" s="47"/>
      <c r="BR136" s="47"/>
      <c r="BS136" s="47"/>
      <c r="BT136" s="47"/>
      <c r="BU136" s="47"/>
      <c r="BV136" s="47"/>
      <c r="BW136" s="47"/>
      <c r="BX136" s="47"/>
      <c r="BY136" s="128"/>
    </row>
    <row r="137" spans="1:77" ht="22.5" customHeight="1" x14ac:dyDescent="0.25">
      <c r="A137" s="93">
        <v>129</v>
      </c>
      <c r="B137" s="111"/>
      <c r="C137" s="112"/>
      <c r="D137" s="110" t="s">
        <v>55</v>
      </c>
      <c r="E137" s="110"/>
      <c r="F137" s="110"/>
      <c r="G137" s="110"/>
      <c r="H137" s="112"/>
      <c r="I137" s="110" t="s">
        <v>55</v>
      </c>
      <c r="J137" s="110" t="s">
        <v>56</v>
      </c>
      <c r="K137" s="116"/>
      <c r="L137" s="110" t="s">
        <v>57</v>
      </c>
      <c r="M137" s="110"/>
      <c r="N137" s="112" t="s">
        <v>61</v>
      </c>
      <c r="O137" s="110"/>
      <c r="P137" s="116"/>
      <c r="Q137" s="116"/>
      <c r="R137" s="110" t="s">
        <v>62</v>
      </c>
      <c r="S137" s="112" t="s">
        <v>60</v>
      </c>
      <c r="T137" s="86">
        <f t="shared" si="5"/>
        <v>0</v>
      </c>
      <c r="U137" s="87">
        <f t="shared" si="1"/>
        <v>0</v>
      </c>
      <c r="V137" s="74"/>
      <c r="W137" s="91">
        <f t="shared" ref="W137:W161" si="18">VLOOKUP(L137,$G$215:$H$220,2,FALSE)</f>
        <v>0.35</v>
      </c>
      <c r="X137" s="92">
        <f t="shared" ref="X137:X161" si="19">IF(M137&lt;0,-1,1)*IF(J137="full",K137,IF(L137="Gross Tax",0,$K$210*ABS(M137)))</f>
        <v>0</v>
      </c>
      <c r="Y137" s="92">
        <f t="shared" si="14"/>
        <v>0</v>
      </c>
      <c r="Z137" s="92">
        <f t="shared" ref="Z137:Z161" si="20">IF(M137&lt;0,-1,1)*(VLOOKUP(R137,$A$202:$BU$205,VLOOKUP($E$2,$A$208:$B$219,2,FALSE)+1,FALSE)/100*ABS(Q137))</f>
        <v>0</v>
      </c>
      <c r="AA137" s="90">
        <f t="shared" si="7"/>
        <v>0</v>
      </c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  <c r="AR137" s="6"/>
      <c r="AS137" s="6"/>
      <c r="AT137" s="6"/>
      <c r="AU137" s="6"/>
      <c r="AV137" s="6"/>
      <c r="AW137" s="6"/>
      <c r="AX137" s="6"/>
      <c r="AY137" s="6"/>
      <c r="AZ137" s="6"/>
      <c r="BA137" s="6"/>
      <c r="BB137" s="6"/>
      <c r="BC137" s="6"/>
      <c r="BD137" s="6"/>
      <c r="BE137" s="6"/>
      <c r="BF137" s="6"/>
      <c r="BG137" s="6"/>
      <c r="BH137" s="6"/>
      <c r="BI137" s="6"/>
      <c r="BJ137" s="47"/>
      <c r="BK137" s="47"/>
      <c r="BL137" s="47"/>
      <c r="BM137" s="47"/>
      <c r="BN137" s="47"/>
      <c r="BO137" s="47"/>
      <c r="BP137" s="47"/>
      <c r="BQ137" s="47"/>
      <c r="BR137" s="47"/>
      <c r="BS137" s="47"/>
      <c r="BT137" s="47"/>
      <c r="BU137" s="47"/>
      <c r="BV137" s="47"/>
      <c r="BW137" s="47"/>
      <c r="BX137" s="47"/>
      <c r="BY137" s="128"/>
    </row>
    <row r="138" spans="1:77" ht="22.5" customHeight="1" x14ac:dyDescent="0.25">
      <c r="A138" s="93">
        <v>130</v>
      </c>
      <c r="B138" s="111"/>
      <c r="C138" s="112"/>
      <c r="D138" s="110" t="s">
        <v>55</v>
      </c>
      <c r="E138" s="110"/>
      <c r="F138" s="110"/>
      <c r="G138" s="110"/>
      <c r="H138" s="112"/>
      <c r="I138" s="110" t="s">
        <v>55</v>
      </c>
      <c r="J138" s="110" t="s">
        <v>56</v>
      </c>
      <c r="K138" s="116"/>
      <c r="L138" s="110" t="s">
        <v>57</v>
      </c>
      <c r="M138" s="110"/>
      <c r="N138" s="112" t="s">
        <v>61</v>
      </c>
      <c r="O138" s="110"/>
      <c r="P138" s="116"/>
      <c r="Q138" s="116"/>
      <c r="R138" s="110" t="s">
        <v>62</v>
      </c>
      <c r="S138" s="112" t="s">
        <v>60</v>
      </c>
      <c r="T138" s="86">
        <f t="shared" si="5"/>
        <v>0</v>
      </c>
      <c r="U138" s="87">
        <f t="shared" si="1"/>
        <v>0</v>
      </c>
      <c r="V138" s="74"/>
      <c r="W138" s="91">
        <f t="shared" si="18"/>
        <v>0.35</v>
      </c>
      <c r="X138" s="92">
        <f t="shared" si="19"/>
        <v>0</v>
      </c>
      <c r="Y138" s="92">
        <f t="shared" ref="Y138:Y161" si="21">IF(M138&lt;0,-1,1)*ROUNDDOWN(VLOOKUP(N138,$G$210:$K$213,5,FALSE)*ABS(O138),0)</f>
        <v>0</v>
      </c>
      <c r="Z138" s="92">
        <f t="shared" si="20"/>
        <v>0</v>
      </c>
      <c r="AA138" s="90">
        <f t="shared" si="7"/>
        <v>0</v>
      </c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  <c r="AR138" s="6"/>
      <c r="AS138" s="6"/>
      <c r="AT138" s="6"/>
      <c r="AU138" s="6"/>
      <c r="AV138" s="6"/>
      <c r="AW138" s="6"/>
      <c r="AX138" s="6"/>
      <c r="AY138" s="6"/>
      <c r="AZ138" s="6"/>
      <c r="BA138" s="6"/>
      <c r="BB138" s="6"/>
      <c r="BC138" s="6"/>
      <c r="BD138" s="6"/>
      <c r="BE138" s="6"/>
      <c r="BF138" s="6"/>
      <c r="BG138" s="6"/>
      <c r="BH138" s="6"/>
      <c r="BI138" s="6"/>
      <c r="BJ138" s="47"/>
      <c r="BK138" s="47"/>
      <c r="BL138" s="47"/>
      <c r="BM138" s="47"/>
      <c r="BN138" s="47"/>
      <c r="BO138" s="47"/>
      <c r="BP138" s="47"/>
      <c r="BQ138" s="47"/>
      <c r="BR138" s="47"/>
      <c r="BS138" s="47"/>
      <c r="BT138" s="47"/>
      <c r="BU138" s="47"/>
      <c r="BV138" s="47"/>
      <c r="BW138" s="47"/>
      <c r="BX138" s="47"/>
      <c r="BY138" s="128"/>
    </row>
    <row r="139" spans="1:77" ht="22.5" customHeight="1" x14ac:dyDescent="0.25">
      <c r="A139" s="93">
        <v>131</v>
      </c>
      <c r="B139" s="111"/>
      <c r="C139" s="112"/>
      <c r="D139" s="110" t="s">
        <v>55</v>
      </c>
      <c r="E139" s="110"/>
      <c r="F139" s="110"/>
      <c r="G139" s="110"/>
      <c r="H139" s="112"/>
      <c r="I139" s="110" t="s">
        <v>55</v>
      </c>
      <c r="J139" s="110" t="s">
        <v>56</v>
      </c>
      <c r="K139" s="116"/>
      <c r="L139" s="110" t="s">
        <v>57</v>
      </c>
      <c r="M139" s="110"/>
      <c r="N139" s="112" t="s">
        <v>61</v>
      </c>
      <c r="O139" s="110"/>
      <c r="P139" s="116"/>
      <c r="Q139" s="116"/>
      <c r="R139" s="110" t="s">
        <v>62</v>
      </c>
      <c r="S139" s="112" t="s">
        <v>60</v>
      </c>
      <c r="T139" s="86">
        <f t="shared" si="5"/>
        <v>0</v>
      </c>
      <c r="U139" s="87">
        <f t="shared" si="1"/>
        <v>0</v>
      </c>
      <c r="V139" s="74"/>
      <c r="W139" s="91">
        <f t="shared" si="18"/>
        <v>0.35</v>
      </c>
      <c r="X139" s="92">
        <f t="shared" si="19"/>
        <v>0</v>
      </c>
      <c r="Y139" s="92">
        <f t="shared" si="21"/>
        <v>0</v>
      </c>
      <c r="Z139" s="92">
        <f t="shared" si="20"/>
        <v>0</v>
      </c>
      <c r="AA139" s="90">
        <f t="shared" si="7"/>
        <v>0</v>
      </c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  <c r="AR139" s="6"/>
      <c r="AS139" s="6"/>
      <c r="AT139" s="6"/>
      <c r="AU139" s="6"/>
      <c r="AV139" s="6"/>
      <c r="AW139" s="6"/>
      <c r="AX139" s="6"/>
      <c r="AY139" s="6"/>
      <c r="AZ139" s="6"/>
      <c r="BA139" s="6"/>
      <c r="BB139" s="6"/>
      <c r="BC139" s="6"/>
      <c r="BD139" s="6"/>
      <c r="BE139" s="6"/>
      <c r="BF139" s="6"/>
      <c r="BG139" s="6"/>
      <c r="BH139" s="6"/>
      <c r="BI139" s="6"/>
      <c r="BJ139" s="47"/>
      <c r="BK139" s="47"/>
      <c r="BL139" s="47"/>
      <c r="BM139" s="47"/>
      <c r="BN139" s="47"/>
      <c r="BO139" s="47"/>
      <c r="BP139" s="47"/>
      <c r="BQ139" s="47"/>
      <c r="BR139" s="47"/>
      <c r="BS139" s="47"/>
      <c r="BT139" s="47"/>
      <c r="BU139" s="47"/>
      <c r="BV139" s="47"/>
      <c r="BW139" s="47"/>
      <c r="BX139" s="47"/>
      <c r="BY139" s="128"/>
    </row>
    <row r="140" spans="1:77" ht="22.5" customHeight="1" x14ac:dyDescent="0.25">
      <c r="A140" s="93">
        <v>132</v>
      </c>
      <c r="B140" s="111"/>
      <c r="C140" s="112"/>
      <c r="D140" s="110" t="s">
        <v>55</v>
      </c>
      <c r="E140" s="110"/>
      <c r="F140" s="110"/>
      <c r="G140" s="110"/>
      <c r="H140" s="112"/>
      <c r="I140" s="110" t="s">
        <v>55</v>
      </c>
      <c r="J140" s="110" t="s">
        <v>56</v>
      </c>
      <c r="K140" s="116"/>
      <c r="L140" s="110" t="s">
        <v>57</v>
      </c>
      <c r="M140" s="110"/>
      <c r="N140" s="112" t="s">
        <v>61</v>
      </c>
      <c r="O140" s="110"/>
      <c r="P140" s="116"/>
      <c r="Q140" s="116"/>
      <c r="R140" s="110" t="s">
        <v>62</v>
      </c>
      <c r="S140" s="112" t="s">
        <v>60</v>
      </c>
      <c r="T140" s="86">
        <f t="shared" si="5"/>
        <v>0</v>
      </c>
      <c r="U140" s="87">
        <f t="shared" si="1"/>
        <v>0</v>
      </c>
      <c r="V140" s="74"/>
      <c r="W140" s="91">
        <f t="shared" si="18"/>
        <v>0.35</v>
      </c>
      <c r="X140" s="92">
        <f t="shared" si="19"/>
        <v>0</v>
      </c>
      <c r="Y140" s="92">
        <f t="shared" si="21"/>
        <v>0</v>
      </c>
      <c r="Z140" s="92">
        <f t="shared" si="20"/>
        <v>0</v>
      </c>
      <c r="AA140" s="90">
        <f t="shared" si="7"/>
        <v>0</v>
      </c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  <c r="AR140" s="6"/>
      <c r="AS140" s="6"/>
      <c r="AT140" s="6"/>
      <c r="AU140" s="6"/>
      <c r="AV140" s="6"/>
      <c r="AW140" s="6"/>
      <c r="AX140" s="6"/>
      <c r="AY140" s="6"/>
      <c r="AZ140" s="6"/>
      <c r="BA140" s="6"/>
      <c r="BB140" s="6"/>
      <c r="BC140" s="6"/>
      <c r="BD140" s="6"/>
      <c r="BE140" s="6"/>
      <c r="BF140" s="6"/>
      <c r="BG140" s="6"/>
      <c r="BH140" s="6"/>
      <c r="BI140" s="6"/>
      <c r="BJ140" s="47"/>
      <c r="BK140" s="47"/>
      <c r="BL140" s="47"/>
      <c r="BM140" s="47"/>
      <c r="BN140" s="47"/>
      <c r="BO140" s="47"/>
      <c r="BP140" s="47"/>
      <c r="BQ140" s="47"/>
      <c r="BR140" s="47"/>
      <c r="BS140" s="47"/>
      <c r="BT140" s="47"/>
      <c r="BU140" s="47"/>
      <c r="BV140" s="47"/>
      <c r="BW140" s="47"/>
      <c r="BX140" s="47"/>
      <c r="BY140" s="128"/>
    </row>
    <row r="141" spans="1:77" ht="22.5" customHeight="1" x14ac:dyDescent="0.25">
      <c r="A141" s="93">
        <v>133</v>
      </c>
      <c r="B141" s="111"/>
      <c r="C141" s="112"/>
      <c r="D141" s="110" t="s">
        <v>55</v>
      </c>
      <c r="E141" s="110"/>
      <c r="F141" s="110"/>
      <c r="G141" s="110"/>
      <c r="H141" s="112"/>
      <c r="I141" s="110" t="s">
        <v>55</v>
      </c>
      <c r="J141" s="110" t="s">
        <v>56</v>
      </c>
      <c r="K141" s="116"/>
      <c r="L141" s="110" t="s">
        <v>57</v>
      </c>
      <c r="M141" s="110"/>
      <c r="N141" s="112" t="s">
        <v>61</v>
      </c>
      <c r="O141" s="110"/>
      <c r="P141" s="116"/>
      <c r="Q141" s="116"/>
      <c r="R141" s="110" t="s">
        <v>62</v>
      </c>
      <c r="S141" s="112" t="s">
        <v>60</v>
      </c>
      <c r="T141" s="86">
        <f t="shared" si="5"/>
        <v>0</v>
      </c>
      <c r="U141" s="87">
        <f t="shared" si="1"/>
        <v>0</v>
      </c>
      <c r="V141" s="74"/>
      <c r="W141" s="91">
        <f t="shared" si="18"/>
        <v>0.35</v>
      </c>
      <c r="X141" s="92">
        <f t="shared" si="19"/>
        <v>0</v>
      </c>
      <c r="Y141" s="92">
        <f t="shared" si="21"/>
        <v>0</v>
      </c>
      <c r="Z141" s="92">
        <f t="shared" si="20"/>
        <v>0</v>
      </c>
      <c r="AA141" s="90">
        <f t="shared" si="7"/>
        <v>0</v>
      </c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  <c r="AR141" s="6"/>
      <c r="AS141" s="6"/>
      <c r="AT141" s="6"/>
      <c r="AU141" s="6"/>
      <c r="AV141" s="6"/>
      <c r="AW141" s="6"/>
      <c r="AX141" s="6"/>
      <c r="AY141" s="6"/>
      <c r="AZ141" s="6"/>
      <c r="BA141" s="6"/>
      <c r="BB141" s="6"/>
      <c r="BC141" s="6"/>
      <c r="BD141" s="6"/>
      <c r="BE141" s="6"/>
      <c r="BF141" s="6"/>
      <c r="BG141" s="6"/>
      <c r="BH141" s="6"/>
      <c r="BI141" s="6"/>
      <c r="BJ141" s="47"/>
      <c r="BK141" s="47"/>
      <c r="BL141" s="47"/>
      <c r="BM141" s="47"/>
      <c r="BN141" s="47"/>
      <c r="BO141" s="47"/>
      <c r="BP141" s="47"/>
      <c r="BQ141" s="47"/>
      <c r="BR141" s="47"/>
      <c r="BS141" s="47"/>
      <c r="BT141" s="47"/>
      <c r="BU141" s="47"/>
      <c r="BV141" s="47"/>
      <c r="BW141" s="47"/>
      <c r="BX141" s="47"/>
      <c r="BY141" s="128"/>
    </row>
    <row r="142" spans="1:77" ht="22.5" customHeight="1" x14ac:dyDescent="0.25">
      <c r="A142" s="93">
        <v>134</v>
      </c>
      <c r="B142" s="111"/>
      <c r="C142" s="112"/>
      <c r="D142" s="110" t="s">
        <v>55</v>
      </c>
      <c r="E142" s="110"/>
      <c r="F142" s="110"/>
      <c r="G142" s="110"/>
      <c r="H142" s="112"/>
      <c r="I142" s="110" t="s">
        <v>55</v>
      </c>
      <c r="J142" s="110" t="s">
        <v>56</v>
      </c>
      <c r="K142" s="116"/>
      <c r="L142" s="110" t="s">
        <v>57</v>
      </c>
      <c r="M142" s="110"/>
      <c r="N142" s="112" t="s">
        <v>61</v>
      </c>
      <c r="O142" s="110"/>
      <c r="P142" s="116"/>
      <c r="Q142" s="116"/>
      <c r="R142" s="110" t="s">
        <v>62</v>
      </c>
      <c r="S142" s="112" t="s">
        <v>60</v>
      </c>
      <c r="T142" s="86">
        <f t="shared" si="5"/>
        <v>0</v>
      </c>
      <c r="U142" s="87">
        <f t="shared" si="1"/>
        <v>0</v>
      </c>
      <c r="V142" s="74"/>
      <c r="W142" s="91">
        <f t="shared" si="18"/>
        <v>0.35</v>
      </c>
      <c r="X142" s="92">
        <f t="shared" si="19"/>
        <v>0</v>
      </c>
      <c r="Y142" s="92">
        <f t="shared" si="21"/>
        <v>0</v>
      </c>
      <c r="Z142" s="92">
        <f t="shared" si="20"/>
        <v>0</v>
      </c>
      <c r="AA142" s="90">
        <f t="shared" si="7"/>
        <v>0</v>
      </c>
      <c r="AB142" s="7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  <c r="AR142" s="6"/>
      <c r="AS142" s="6"/>
      <c r="AT142" s="6"/>
      <c r="AU142" s="6"/>
      <c r="AV142" s="6"/>
      <c r="AW142" s="6"/>
      <c r="AX142" s="6"/>
      <c r="AY142" s="6"/>
      <c r="AZ142" s="6"/>
      <c r="BA142" s="6"/>
      <c r="BB142" s="6"/>
      <c r="BC142" s="6"/>
      <c r="BD142" s="6"/>
      <c r="BE142" s="6"/>
      <c r="BF142" s="6"/>
      <c r="BG142" s="6"/>
      <c r="BH142" s="6"/>
      <c r="BI142" s="6"/>
      <c r="BJ142" s="47"/>
      <c r="BK142" s="47"/>
      <c r="BL142" s="47"/>
      <c r="BM142" s="47"/>
      <c r="BN142" s="47"/>
      <c r="BO142" s="47"/>
      <c r="BP142" s="47"/>
      <c r="BQ142" s="47"/>
      <c r="BR142" s="47"/>
      <c r="BS142" s="47"/>
      <c r="BT142" s="47"/>
      <c r="BU142" s="47"/>
      <c r="BV142" s="47"/>
      <c r="BW142" s="47"/>
      <c r="BX142" s="47"/>
      <c r="BY142" s="128"/>
    </row>
    <row r="143" spans="1:77" ht="22.5" customHeight="1" x14ac:dyDescent="0.25">
      <c r="A143" s="93">
        <v>135</v>
      </c>
      <c r="B143" s="111"/>
      <c r="C143" s="112"/>
      <c r="D143" s="110" t="s">
        <v>55</v>
      </c>
      <c r="E143" s="110"/>
      <c r="F143" s="110"/>
      <c r="G143" s="110"/>
      <c r="H143" s="112"/>
      <c r="I143" s="110" t="s">
        <v>55</v>
      </c>
      <c r="J143" s="110" t="s">
        <v>56</v>
      </c>
      <c r="K143" s="116"/>
      <c r="L143" s="110" t="s">
        <v>57</v>
      </c>
      <c r="M143" s="110"/>
      <c r="N143" s="112" t="s">
        <v>61</v>
      </c>
      <c r="O143" s="110"/>
      <c r="P143" s="116"/>
      <c r="Q143" s="116"/>
      <c r="R143" s="110" t="s">
        <v>62</v>
      </c>
      <c r="S143" s="112" t="s">
        <v>60</v>
      </c>
      <c r="T143" s="86">
        <f t="shared" si="5"/>
        <v>0</v>
      </c>
      <c r="U143" s="87">
        <f t="shared" si="1"/>
        <v>0</v>
      </c>
      <c r="V143" s="74"/>
      <c r="W143" s="91">
        <f t="shared" si="18"/>
        <v>0.35</v>
      </c>
      <c r="X143" s="92">
        <f t="shared" si="19"/>
        <v>0</v>
      </c>
      <c r="Y143" s="92">
        <f t="shared" si="21"/>
        <v>0</v>
      </c>
      <c r="Z143" s="92">
        <f t="shared" si="20"/>
        <v>0</v>
      </c>
      <c r="AA143" s="90">
        <f t="shared" si="7"/>
        <v>0</v>
      </c>
      <c r="AB143" s="7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  <c r="AR143" s="6"/>
      <c r="AS143" s="6"/>
      <c r="AT143" s="6"/>
      <c r="AU143" s="6"/>
      <c r="AV143" s="6"/>
      <c r="AW143" s="6"/>
      <c r="AX143" s="6"/>
      <c r="AY143" s="6"/>
      <c r="AZ143" s="6"/>
      <c r="BA143" s="6"/>
      <c r="BB143" s="6"/>
      <c r="BC143" s="6"/>
      <c r="BD143" s="6"/>
      <c r="BE143" s="6"/>
      <c r="BF143" s="6"/>
      <c r="BG143" s="6"/>
      <c r="BH143" s="6"/>
      <c r="BI143" s="6"/>
      <c r="BJ143" s="47"/>
      <c r="BK143" s="47"/>
      <c r="BL143" s="47"/>
      <c r="BM143" s="47"/>
      <c r="BN143" s="47"/>
      <c r="BO143" s="47"/>
      <c r="BP143" s="47"/>
      <c r="BQ143" s="47"/>
      <c r="BR143" s="47"/>
      <c r="BS143" s="47"/>
      <c r="BT143" s="47"/>
      <c r="BU143" s="47"/>
      <c r="BV143" s="47"/>
      <c r="BW143" s="47"/>
      <c r="BX143" s="47"/>
      <c r="BY143" s="128"/>
    </row>
    <row r="144" spans="1:77" ht="22.5" customHeight="1" x14ac:dyDescent="0.25">
      <c r="A144" s="93">
        <v>136</v>
      </c>
      <c r="B144" s="111"/>
      <c r="C144" s="112"/>
      <c r="D144" s="112" t="s">
        <v>55</v>
      </c>
      <c r="E144" s="110"/>
      <c r="F144" s="110"/>
      <c r="G144" s="110"/>
      <c r="H144" s="112"/>
      <c r="I144" s="112" t="s">
        <v>55</v>
      </c>
      <c r="J144" s="112" t="s">
        <v>56</v>
      </c>
      <c r="K144" s="116"/>
      <c r="L144" s="110" t="s">
        <v>57</v>
      </c>
      <c r="M144" s="110"/>
      <c r="N144" s="112" t="s">
        <v>61</v>
      </c>
      <c r="O144" s="110"/>
      <c r="P144" s="116"/>
      <c r="Q144" s="116"/>
      <c r="R144" s="112" t="s">
        <v>62</v>
      </c>
      <c r="S144" s="112" t="s">
        <v>60</v>
      </c>
      <c r="T144" s="86">
        <f t="shared" si="5"/>
        <v>0</v>
      </c>
      <c r="U144" s="87">
        <f t="shared" si="1"/>
        <v>0</v>
      </c>
      <c r="V144" s="74"/>
      <c r="W144" s="91">
        <f t="shared" si="18"/>
        <v>0.35</v>
      </c>
      <c r="X144" s="92">
        <f t="shared" si="19"/>
        <v>0</v>
      </c>
      <c r="Y144" s="92">
        <f t="shared" si="21"/>
        <v>0</v>
      </c>
      <c r="Z144" s="92">
        <f t="shared" si="20"/>
        <v>0</v>
      </c>
      <c r="AA144" s="90">
        <f t="shared" si="7"/>
        <v>0</v>
      </c>
      <c r="AB144" s="7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  <c r="AR144" s="6"/>
      <c r="AS144" s="6"/>
      <c r="AT144" s="6"/>
      <c r="AU144" s="6"/>
      <c r="AV144" s="6"/>
      <c r="AW144" s="6"/>
      <c r="AX144" s="6"/>
      <c r="AY144" s="6"/>
      <c r="AZ144" s="6"/>
      <c r="BA144" s="6"/>
      <c r="BB144" s="6"/>
      <c r="BC144" s="6"/>
      <c r="BD144" s="6"/>
      <c r="BE144" s="6"/>
      <c r="BF144" s="6"/>
      <c r="BG144" s="6"/>
      <c r="BH144" s="6"/>
      <c r="BI144" s="6"/>
      <c r="BJ144" s="47"/>
      <c r="BK144" s="47"/>
      <c r="BL144" s="47"/>
      <c r="BM144" s="47"/>
      <c r="BN144" s="47"/>
      <c r="BO144" s="47"/>
      <c r="BP144" s="47"/>
      <c r="BQ144" s="47"/>
      <c r="BR144" s="47"/>
      <c r="BS144" s="47"/>
      <c r="BT144" s="47"/>
      <c r="BU144" s="47"/>
      <c r="BV144" s="47"/>
      <c r="BW144" s="47"/>
      <c r="BX144" s="47"/>
      <c r="BY144" s="128"/>
    </row>
    <row r="145" spans="1:77" ht="22.5" customHeight="1" x14ac:dyDescent="0.25">
      <c r="A145" s="93">
        <v>137</v>
      </c>
      <c r="B145" s="111"/>
      <c r="C145" s="112"/>
      <c r="D145" s="110" t="s">
        <v>55</v>
      </c>
      <c r="E145" s="110"/>
      <c r="F145" s="110"/>
      <c r="G145" s="110"/>
      <c r="H145" s="112"/>
      <c r="I145" s="110" t="s">
        <v>55</v>
      </c>
      <c r="J145" s="110" t="s">
        <v>56</v>
      </c>
      <c r="K145" s="116"/>
      <c r="L145" s="110" t="s">
        <v>57</v>
      </c>
      <c r="M145" s="110"/>
      <c r="N145" s="112" t="s">
        <v>61</v>
      </c>
      <c r="O145" s="110"/>
      <c r="P145" s="116"/>
      <c r="Q145" s="116"/>
      <c r="R145" s="110" t="s">
        <v>62</v>
      </c>
      <c r="S145" s="112" t="s">
        <v>60</v>
      </c>
      <c r="T145" s="86">
        <f t="shared" si="5"/>
        <v>0</v>
      </c>
      <c r="U145" s="87">
        <f t="shared" si="1"/>
        <v>0</v>
      </c>
      <c r="V145" s="74"/>
      <c r="W145" s="91">
        <f t="shared" si="18"/>
        <v>0.35</v>
      </c>
      <c r="X145" s="92">
        <f t="shared" si="19"/>
        <v>0</v>
      </c>
      <c r="Y145" s="92">
        <f t="shared" si="21"/>
        <v>0</v>
      </c>
      <c r="Z145" s="92">
        <f t="shared" si="20"/>
        <v>0</v>
      </c>
      <c r="AA145" s="90">
        <f t="shared" si="7"/>
        <v>0</v>
      </c>
      <c r="AB145" s="7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  <c r="AR145" s="6"/>
      <c r="AS145" s="6"/>
      <c r="AT145" s="6"/>
      <c r="AU145" s="6"/>
      <c r="AV145" s="6"/>
      <c r="AW145" s="6"/>
      <c r="AX145" s="6"/>
      <c r="AY145" s="6"/>
      <c r="AZ145" s="6"/>
      <c r="BA145" s="6"/>
      <c r="BB145" s="6"/>
      <c r="BC145" s="6"/>
      <c r="BD145" s="6"/>
      <c r="BE145" s="6"/>
      <c r="BF145" s="6"/>
      <c r="BG145" s="6"/>
      <c r="BH145" s="6"/>
      <c r="BI145" s="6"/>
      <c r="BJ145" s="47"/>
      <c r="BK145" s="47"/>
      <c r="BL145" s="47"/>
      <c r="BM145" s="47"/>
      <c r="BN145" s="47"/>
      <c r="BO145" s="47"/>
      <c r="BP145" s="47"/>
      <c r="BQ145" s="47"/>
      <c r="BR145" s="47"/>
      <c r="BS145" s="47"/>
      <c r="BT145" s="47"/>
      <c r="BU145" s="47"/>
      <c r="BV145" s="47"/>
      <c r="BW145" s="47"/>
      <c r="BX145" s="47"/>
      <c r="BY145" s="128"/>
    </row>
    <row r="146" spans="1:77" ht="22.5" customHeight="1" x14ac:dyDescent="0.25">
      <c r="A146" s="93">
        <v>138</v>
      </c>
      <c r="B146" s="111"/>
      <c r="C146" s="112"/>
      <c r="D146" s="110" t="s">
        <v>55</v>
      </c>
      <c r="E146" s="110"/>
      <c r="F146" s="110"/>
      <c r="G146" s="110"/>
      <c r="H146" s="112"/>
      <c r="I146" s="110" t="s">
        <v>55</v>
      </c>
      <c r="J146" s="110" t="s">
        <v>56</v>
      </c>
      <c r="K146" s="116"/>
      <c r="L146" s="110" t="s">
        <v>57</v>
      </c>
      <c r="M146" s="110"/>
      <c r="N146" s="112" t="s">
        <v>61</v>
      </c>
      <c r="O146" s="110"/>
      <c r="P146" s="116"/>
      <c r="Q146" s="116"/>
      <c r="R146" s="110" t="s">
        <v>62</v>
      </c>
      <c r="S146" s="112" t="s">
        <v>60</v>
      </c>
      <c r="T146" s="86">
        <f t="shared" si="5"/>
        <v>0</v>
      </c>
      <c r="U146" s="87">
        <f t="shared" si="1"/>
        <v>0</v>
      </c>
      <c r="V146" s="74"/>
      <c r="W146" s="91">
        <f t="shared" si="18"/>
        <v>0.35</v>
      </c>
      <c r="X146" s="92">
        <f t="shared" si="19"/>
        <v>0</v>
      </c>
      <c r="Y146" s="92">
        <f t="shared" si="21"/>
        <v>0</v>
      </c>
      <c r="Z146" s="92">
        <f t="shared" si="20"/>
        <v>0</v>
      </c>
      <c r="AA146" s="90">
        <f t="shared" si="7"/>
        <v>0</v>
      </c>
      <c r="AB146" s="7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  <c r="AR146" s="6"/>
      <c r="AS146" s="6"/>
      <c r="AT146" s="6"/>
      <c r="AU146" s="6"/>
      <c r="AV146" s="6"/>
      <c r="AW146" s="6"/>
      <c r="AX146" s="6"/>
      <c r="AY146" s="6"/>
      <c r="AZ146" s="6"/>
      <c r="BA146" s="6"/>
      <c r="BB146" s="6"/>
      <c r="BC146" s="6"/>
      <c r="BD146" s="6"/>
      <c r="BE146" s="6"/>
      <c r="BF146" s="6"/>
      <c r="BG146" s="6"/>
      <c r="BH146" s="6"/>
      <c r="BI146" s="6"/>
      <c r="BJ146" s="47"/>
      <c r="BK146" s="47"/>
      <c r="BL146" s="47"/>
      <c r="BM146" s="47"/>
      <c r="BN146" s="47"/>
      <c r="BO146" s="47"/>
      <c r="BP146" s="47"/>
      <c r="BQ146" s="47"/>
      <c r="BR146" s="47"/>
      <c r="BS146" s="47"/>
      <c r="BT146" s="47"/>
      <c r="BU146" s="47"/>
      <c r="BV146" s="47"/>
      <c r="BW146" s="47"/>
      <c r="BX146" s="47"/>
      <c r="BY146" s="128"/>
    </row>
    <row r="147" spans="1:77" ht="22.5" customHeight="1" x14ac:dyDescent="0.25">
      <c r="A147" s="93">
        <v>139</v>
      </c>
      <c r="B147" s="111"/>
      <c r="C147" s="112"/>
      <c r="D147" s="110" t="s">
        <v>55</v>
      </c>
      <c r="E147" s="110"/>
      <c r="F147" s="110"/>
      <c r="G147" s="110"/>
      <c r="H147" s="112"/>
      <c r="I147" s="110" t="s">
        <v>55</v>
      </c>
      <c r="J147" s="110" t="s">
        <v>56</v>
      </c>
      <c r="K147" s="116"/>
      <c r="L147" s="110" t="s">
        <v>57</v>
      </c>
      <c r="M147" s="110"/>
      <c r="N147" s="112" t="s">
        <v>61</v>
      </c>
      <c r="O147" s="110"/>
      <c r="P147" s="116"/>
      <c r="Q147" s="116"/>
      <c r="R147" s="110" t="s">
        <v>62</v>
      </c>
      <c r="S147" s="112" t="s">
        <v>60</v>
      </c>
      <c r="T147" s="86">
        <f t="shared" si="5"/>
        <v>0</v>
      </c>
      <c r="U147" s="87">
        <f t="shared" si="1"/>
        <v>0</v>
      </c>
      <c r="V147" s="74"/>
      <c r="W147" s="91">
        <f t="shared" si="18"/>
        <v>0.35</v>
      </c>
      <c r="X147" s="92">
        <f t="shared" si="19"/>
        <v>0</v>
      </c>
      <c r="Y147" s="92">
        <f t="shared" si="21"/>
        <v>0</v>
      </c>
      <c r="Z147" s="92">
        <f t="shared" si="20"/>
        <v>0</v>
      </c>
      <c r="AA147" s="90">
        <f t="shared" si="7"/>
        <v>0</v>
      </c>
      <c r="AB147" s="7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  <c r="AR147" s="6"/>
      <c r="AS147" s="6"/>
      <c r="AT147" s="6"/>
      <c r="AU147" s="6"/>
      <c r="AV147" s="6"/>
      <c r="AW147" s="6"/>
      <c r="AX147" s="6"/>
      <c r="AY147" s="6"/>
      <c r="AZ147" s="6"/>
      <c r="BA147" s="6"/>
      <c r="BB147" s="6"/>
      <c r="BC147" s="6"/>
      <c r="BD147" s="6"/>
      <c r="BE147" s="6"/>
      <c r="BF147" s="6"/>
      <c r="BG147" s="6"/>
      <c r="BH147" s="6"/>
      <c r="BI147" s="6"/>
      <c r="BJ147" s="47"/>
      <c r="BK147" s="47"/>
      <c r="BL147" s="47"/>
      <c r="BM147" s="47"/>
      <c r="BN147" s="47"/>
      <c r="BO147" s="47"/>
      <c r="BP147" s="47"/>
      <c r="BQ147" s="47"/>
      <c r="BR147" s="47"/>
      <c r="BS147" s="47"/>
      <c r="BT147" s="47"/>
      <c r="BU147" s="47"/>
      <c r="BV147" s="47"/>
      <c r="BW147" s="47"/>
      <c r="BX147" s="47"/>
      <c r="BY147" s="128"/>
    </row>
    <row r="148" spans="1:77" ht="22.5" customHeight="1" x14ac:dyDescent="0.25">
      <c r="A148" s="93">
        <v>140</v>
      </c>
      <c r="B148" s="111"/>
      <c r="C148" s="112"/>
      <c r="D148" s="110" t="s">
        <v>55</v>
      </c>
      <c r="E148" s="110"/>
      <c r="F148" s="110"/>
      <c r="G148" s="110"/>
      <c r="H148" s="112"/>
      <c r="I148" s="110" t="s">
        <v>55</v>
      </c>
      <c r="J148" s="110" t="s">
        <v>56</v>
      </c>
      <c r="K148" s="116"/>
      <c r="L148" s="110" t="s">
        <v>57</v>
      </c>
      <c r="M148" s="110"/>
      <c r="N148" s="112" t="s">
        <v>61</v>
      </c>
      <c r="O148" s="110"/>
      <c r="P148" s="116"/>
      <c r="Q148" s="116"/>
      <c r="R148" s="110" t="s">
        <v>62</v>
      </c>
      <c r="S148" s="112" t="s">
        <v>60</v>
      </c>
      <c r="T148" s="86">
        <f t="shared" si="5"/>
        <v>0</v>
      </c>
      <c r="U148" s="87">
        <f t="shared" si="1"/>
        <v>0</v>
      </c>
      <c r="V148" s="74"/>
      <c r="W148" s="91">
        <f t="shared" si="18"/>
        <v>0.35</v>
      </c>
      <c r="X148" s="92">
        <f t="shared" si="19"/>
        <v>0</v>
      </c>
      <c r="Y148" s="92">
        <f t="shared" si="21"/>
        <v>0</v>
      </c>
      <c r="Z148" s="92">
        <f t="shared" si="20"/>
        <v>0</v>
      </c>
      <c r="AA148" s="90">
        <f t="shared" si="7"/>
        <v>0</v>
      </c>
      <c r="AB148" s="7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  <c r="AR148" s="6"/>
      <c r="AS148" s="6"/>
      <c r="AT148" s="6"/>
      <c r="AU148" s="6"/>
      <c r="AV148" s="6"/>
      <c r="AW148" s="6"/>
      <c r="AX148" s="6"/>
      <c r="AY148" s="6"/>
      <c r="AZ148" s="6"/>
      <c r="BA148" s="6"/>
      <c r="BB148" s="6"/>
      <c r="BC148" s="6"/>
      <c r="BD148" s="6"/>
      <c r="BE148" s="6"/>
      <c r="BF148" s="6"/>
      <c r="BG148" s="6"/>
      <c r="BH148" s="6"/>
      <c r="BI148" s="6"/>
      <c r="BJ148" s="47"/>
      <c r="BK148" s="47"/>
      <c r="BL148" s="47"/>
      <c r="BM148" s="47"/>
      <c r="BN148" s="47"/>
      <c r="BO148" s="47"/>
      <c r="BP148" s="47"/>
      <c r="BQ148" s="47"/>
      <c r="BR148" s="47"/>
      <c r="BS148" s="47"/>
      <c r="BT148" s="47"/>
      <c r="BU148" s="47"/>
      <c r="BV148" s="47"/>
      <c r="BW148" s="47"/>
      <c r="BX148" s="47"/>
      <c r="BY148" s="128"/>
    </row>
    <row r="149" spans="1:77" ht="22.5" customHeight="1" x14ac:dyDescent="0.25">
      <c r="A149" s="93">
        <v>141</v>
      </c>
      <c r="B149" s="111"/>
      <c r="C149" s="112"/>
      <c r="D149" s="110" t="s">
        <v>55</v>
      </c>
      <c r="E149" s="110"/>
      <c r="F149" s="110"/>
      <c r="G149" s="110"/>
      <c r="H149" s="112"/>
      <c r="I149" s="110" t="s">
        <v>55</v>
      </c>
      <c r="J149" s="110" t="s">
        <v>56</v>
      </c>
      <c r="K149" s="116"/>
      <c r="L149" s="110" t="s">
        <v>57</v>
      </c>
      <c r="M149" s="110"/>
      <c r="N149" s="112" t="s">
        <v>61</v>
      </c>
      <c r="O149" s="110"/>
      <c r="P149" s="116"/>
      <c r="Q149" s="116"/>
      <c r="R149" s="110" t="s">
        <v>62</v>
      </c>
      <c r="S149" s="112" t="s">
        <v>60</v>
      </c>
      <c r="T149" s="86">
        <f t="shared" si="5"/>
        <v>0</v>
      </c>
      <c r="U149" s="87">
        <f t="shared" si="1"/>
        <v>0</v>
      </c>
      <c r="V149" s="74"/>
      <c r="W149" s="91">
        <f t="shared" si="18"/>
        <v>0.35</v>
      </c>
      <c r="X149" s="92">
        <f t="shared" si="19"/>
        <v>0</v>
      </c>
      <c r="Y149" s="92">
        <f t="shared" si="21"/>
        <v>0</v>
      </c>
      <c r="Z149" s="92">
        <f t="shared" si="20"/>
        <v>0</v>
      </c>
      <c r="AA149" s="90">
        <f t="shared" si="7"/>
        <v>0</v>
      </c>
      <c r="AB149" s="7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  <c r="AR149" s="6"/>
      <c r="AS149" s="6"/>
      <c r="AT149" s="6"/>
      <c r="AU149" s="6"/>
      <c r="AV149" s="6"/>
      <c r="AW149" s="6"/>
      <c r="AX149" s="6"/>
      <c r="AY149" s="6"/>
      <c r="AZ149" s="6"/>
      <c r="BA149" s="6"/>
      <c r="BB149" s="6"/>
      <c r="BC149" s="6"/>
      <c r="BD149" s="6"/>
      <c r="BE149" s="6"/>
      <c r="BF149" s="6"/>
      <c r="BG149" s="6"/>
      <c r="BH149" s="6"/>
      <c r="BI149" s="6"/>
      <c r="BJ149" s="47"/>
      <c r="BK149" s="47"/>
      <c r="BL149" s="47"/>
      <c r="BM149" s="47"/>
      <c r="BN149" s="47"/>
      <c r="BO149" s="47"/>
      <c r="BP149" s="47"/>
      <c r="BQ149" s="47"/>
      <c r="BR149" s="47"/>
      <c r="BS149" s="47"/>
      <c r="BT149" s="47"/>
      <c r="BU149" s="47"/>
      <c r="BV149" s="47"/>
      <c r="BW149" s="47"/>
      <c r="BX149" s="47"/>
      <c r="BY149" s="128"/>
    </row>
    <row r="150" spans="1:77" ht="22.5" customHeight="1" x14ac:dyDescent="0.25">
      <c r="A150" s="93">
        <v>142</v>
      </c>
      <c r="B150" s="111"/>
      <c r="C150" s="112"/>
      <c r="D150" s="110" t="s">
        <v>55</v>
      </c>
      <c r="E150" s="110"/>
      <c r="F150" s="110"/>
      <c r="G150" s="110"/>
      <c r="H150" s="112"/>
      <c r="I150" s="110" t="s">
        <v>55</v>
      </c>
      <c r="J150" s="110" t="s">
        <v>56</v>
      </c>
      <c r="K150" s="116"/>
      <c r="L150" s="110" t="s">
        <v>57</v>
      </c>
      <c r="M150" s="110"/>
      <c r="N150" s="112" t="s">
        <v>61</v>
      </c>
      <c r="O150" s="110"/>
      <c r="P150" s="116"/>
      <c r="Q150" s="116"/>
      <c r="R150" s="110" t="s">
        <v>62</v>
      </c>
      <c r="S150" s="112" t="s">
        <v>60</v>
      </c>
      <c r="T150" s="86">
        <f t="shared" si="5"/>
        <v>0</v>
      </c>
      <c r="U150" s="87">
        <f t="shared" si="1"/>
        <v>0</v>
      </c>
      <c r="V150" s="74"/>
      <c r="W150" s="91">
        <f t="shared" si="18"/>
        <v>0.35</v>
      </c>
      <c r="X150" s="92">
        <f t="shared" si="19"/>
        <v>0</v>
      </c>
      <c r="Y150" s="92">
        <f t="shared" si="21"/>
        <v>0</v>
      </c>
      <c r="Z150" s="92">
        <f t="shared" si="20"/>
        <v>0</v>
      </c>
      <c r="AA150" s="90">
        <f t="shared" si="7"/>
        <v>0</v>
      </c>
      <c r="AB150" s="7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  <c r="AR150" s="6"/>
      <c r="AS150" s="6"/>
      <c r="AT150" s="6"/>
      <c r="AU150" s="6"/>
      <c r="AV150" s="6"/>
      <c r="AW150" s="6"/>
      <c r="AX150" s="6"/>
      <c r="AY150" s="6"/>
      <c r="AZ150" s="6"/>
      <c r="BA150" s="6"/>
      <c r="BB150" s="6"/>
      <c r="BC150" s="6"/>
      <c r="BD150" s="6"/>
      <c r="BE150" s="6"/>
      <c r="BF150" s="6"/>
      <c r="BG150" s="6"/>
      <c r="BH150" s="6"/>
      <c r="BI150" s="6"/>
      <c r="BJ150" s="47"/>
      <c r="BK150" s="47"/>
      <c r="BL150" s="47"/>
      <c r="BM150" s="47"/>
      <c r="BN150" s="47"/>
      <c r="BO150" s="47"/>
      <c r="BP150" s="47"/>
      <c r="BQ150" s="47"/>
      <c r="BR150" s="47"/>
      <c r="BS150" s="47"/>
      <c r="BT150" s="47"/>
      <c r="BU150" s="47"/>
      <c r="BV150" s="47"/>
      <c r="BW150" s="47"/>
      <c r="BX150" s="47"/>
      <c r="BY150" s="128"/>
    </row>
    <row r="151" spans="1:77" ht="22.5" customHeight="1" x14ac:dyDescent="0.25">
      <c r="A151" s="93">
        <v>143</v>
      </c>
      <c r="B151" s="111"/>
      <c r="C151" s="112"/>
      <c r="D151" s="110" t="s">
        <v>55</v>
      </c>
      <c r="E151" s="110"/>
      <c r="F151" s="110"/>
      <c r="G151" s="110"/>
      <c r="H151" s="112"/>
      <c r="I151" s="110" t="s">
        <v>55</v>
      </c>
      <c r="J151" s="110" t="s">
        <v>56</v>
      </c>
      <c r="K151" s="116"/>
      <c r="L151" s="110" t="s">
        <v>57</v>
      </c>
      <c r="M151" s="110"/>
      <c r="N151" s="112" t="s">
        <v>61</v>
      </c>
      <c r="O151" s="110"/>
      <c r="P151" s="116"/>
      <c r="Q151" s="116"/>
      <c r="R151" s="110" t="s">
        <v>62</v>
      </c>
      <c r="S151" s="112" t="s">
        <v>60</v>
      </c>
      <c r="T151" s="86">
        <f t="shared" si="5"/>
        <v>0</v>
      </c>
      <c r="U151" s="87">
        <f t="shared" si="1"/>
        <v>0</v>
      </c>
      <c r="V151" s="74"/>
      <c r="W151" s="91">
        <f t="shared" si="18"/>
        <v>0.35</v>
      </c>
      <c r="X151" s="92">
        <f t="shared" si="19"/>
        <v>0</v>
      </c>
      <c r="Y151" s="92">
        <f t="shared" si="21"/>
        <v>0</v>
      </c>
      <c r="Z151" s="92">
        <f t="shared" si="20"/>
        <v>0</v>
      </c>
      <c r="AA151" s="90">
        <f t="shared" si="7"/>
        <v>0</v>
      </c>
      <c r="AB151" s="7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  <c r="AR151" s="6"/>
      <c r="AS151" s="6"/>
      <c r="AT151" s="6"/>
      <c r="AU151" s="6"/>
      <c r="AV151" s="6"/>
      <c r="AW151" s="6"/>
      <c r="AX151" s="6"/>
      <c r="AY151" s="6"/>
      <c r="AZ151" s="6"/>
      <c r="BA151" s="6"/>
      <c r="BB151" s="6"/>
      <c r="BC151" s="6"/>
      <c r="BD151" s="6"/>
      <c r="BE151" s="6"/>
      <c r="BF151" s="6"/>
      <c r="BG151" s="6"/>
      <c r="BH151" s="6"/>
      <c r="BI151" s="6"/>
      <c r="BJ151" s="47"/>
      <c r="BK151" s="47"/>
      <c r="BL151" s="47"/>
      <c r="BM151" s="47"/>
      <c r="BN151" s="47"/>
      <c r="BO151" s="47"/>
      <c r="BP151" s="47"/>
      <c r="BQ151" s="47"/>
      <c r="BR151" s="47"/>
      <c r="BS151" s="47"/>
      <c r="BT151" s="47"/>
      <c r="BU151" s="47"/>
      <c r="BV151" s="47"/>
      <c r="BW151" s="47"/>
      <c r="BX151" s="47"/>
      <c r="BY151" s="128"/>
    </row>
    <row r="152" spans="1:77" ht="22.5" customHeight="1" x14ac:dyDescent="0.25">
      <c r="A152" s="93">
        <v>144</v>
      </c>
      <c r="B152" s="111"/>
      <c r="C152" s="112"/>
      <c r="D152" s="112" t="s">
        <v>55</v>
      </c>
      <c r="E152" s="110"/>
      <c r="F152" s="110"/>
      <c r="G152" s="110"/>
      <c r="H152" s="112"/>
      <c r="I152" s="112" t="s">
        <v>55</v>
      </c>
      <c r="J152" s="112" t="s">
        <v>56</v>
      </c>
      <c r="K152" s="116"/>
      <c r="L152" s="110" t="s">
        <v>57</v>
      </c>
      <c r="M152" s="110"/>
      <c r="N152" s="112" t="s">
        <v>61</v>
      </c>
      <c r="O152" s="110"/>
      <c r="P152" s="116"/>
      <c r="Q152" s="116"/>
      <c r="R152" s="112" t="s">
        <v>62</v>
      </c>
      <c r="S152" s="112" t="s">
        <v>60</v>
      </c>
      <c r="T152" s="86">
        <f t="shared" si="5"/>
        <v>0</v>
      </c>
      <c r="U152" s="87">
        <f t="shared" si="1"/>
        <v>0</v>
      </c>
      <c r="V152" s="74"/>
      <c r="W152" s="91">
        <f t="shared" si="18"/>
        <v>0.35</v>
      </c>
      <c r="X152" s="92">
        <f t="shared" si="19"/>
        <v>0</v>
      </c>
      <c r="Y152" s="92">
        <f t="shared" si="21"/>
        <v>0</v>
      </c>
      <c r="Z152" s="92">
        <f t="shared" si="20"/>
        <v>0</v>
      </c>
      <c r="AA152" s="90">
        <f t="shared" si="7"/>
        <v>0</v>
      </c>
      <c r="AB152" s="7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  <c r="AR152" s="6"/>
      <c r="AS152" s="6"/>
      <c r="AT152" s="6"/>
      <c r="AU152" s="6"/>
      <c r="AV152" s="6"/>
      <c r="AW152" s="6"/>
      <c r="AX152" s="6"/>
      <c r="AY152" s="6"/>
      <c r="AZ152" s="6"/>
      <c r="BA152" s="6"/>
      <c r="BB152" s="6"/>
      <c r="BC152" s="6"/>
      <c r="BD152" s="6"/>
      <c r="BE152" s="6"/>
      <c r="BF152" s="6"/>
      <c r="BG152" s="6"/>
      <c r="BH152" s="6"/>
      <c r="BI152" s="6"/>
      <c r="BJ152" s="47"/>
      <c r="BK152" s="47"/>
      <c r="BL152" s="47"/>
      <c r="BM152" s="47"/>
      <c r="BN152" s="47"/>
      <c r="BO152" s="47"/>
      <c r="BP152" s="47"/>
      <c r="BQ152" s="47"/>
      <c r="BR152" s="47"/>
      <c r="BS152" s="47"/>
      <c r="BT152" s="47"/>
      <c r="BU152" s="47"/>
      <c r="BV152" s="47"/>
      <c r="BW152" s="47"/>
      <c r="BX152" s="47"/>
      <c r="BY152" s="128"/>
    </row>
    <row r="153" spans="1:77" ht="22.5" customHeight="1" x14ac:dyDescent="0.25">
      <c r="A153" s="93">
        <v>145</v>
      </c>
      <c r="B153" s="111"/>
      <c r="C153" s="112"/>
      <c r="D153" s="112" t="s">
        <v>55</v>
      </c>
      <c r="E153" s="110"/>
      <c r="F153" s="110"/>
      <c r="G153" s="110"/>
      <c r="H153" s="112"/>
      <c r="I153" s="112" t="s">
        <v>55</v>
      </c>
      <c r="J153" s="112" t="s">
        <v>56</v>
      </c>
      <c r="K153" s="116"/>
      <c r="L153" s="110" t="s">
        <v>57</v>
      </c>
      <c r="M153" s="110"/>
      <c r="N153" s="112" t="s">
        <v>61</v>
      </c>
      <c r="O153" s="110"/>
      <c r="P153" s="116"/>
      <c r="Q153" s="116"/>
      <c r="R153" s="112" t="s">
        <v>62</v>
      </c>
      <c r="S153" s="112" t="s">
        <v>60</v>
      </c>
      <c r="T153" s="86">
        <f t="shared" si="5"/>
        <v>0</v>
      </c>
      <c r="U153" s="87">
        <f t="shared" si="1"/>
        <v>0</v>
      </c>
      <c r="V153" s="74"/>
      <c r="W153" s="91">
        <f t="shared" si="18"/>
        <v>0.35</v>
      </c>
      <c r="X153" s="92">
        <f t="shared" si="19"/>
        <v>0</v>
      </c>
      <c r="Y153" s="92">
        <f t="shared" si="21"/>
        <v>0</v>
      </c>
      <c r="Z153" s="92">
        <f t="shared" si="20"/>
        <v>0</v>
      </c>
      <c r="AA153" s="90">
        <f t="shared" si="7"/>
        <v>0</v>
      </c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  <c r="AR153" s="6"/>
      <c r="AS153" s="6"/>
      <c r="AT153" s="6"/>
      <c r="AU153" s="6"/>
      <c r="AV153" s="6"/>
      <c r="AW153" s="6"/>
      <c r="AX153" s="6"/>
      <c r="AY153" s="6"/>
      <c r="AZ153" s="6"/>
      <c r="BA153" s="6"/>
      <c r="BB153" s="47"/>
      <c r="BC153" s="47"/>
      <c r="BD153" s="47"/>
      <c r="BE153" s="47"/>
      <c r="BF153" s="47"/>
      <c r="BG153" s="47"/>
      <c r="BH153" s="47"/>
      <c r="BI153" s="47"/>
      <c r="BJ153" s="47"/>
      <c r="BK153" s="47"/>
      <c r="BL153" s="47"/>
      <c r="BM153" s="47"/>
      <c r="BN153" s="47"/>
      <c r="BO153" s="47"/>
      <c r="BP153" s="47"/>
      <c r="BQ153" s="47"/>
      <c r="BR153" s="47"/>
      <c r="BS153" s="47"/>
      <c r="BT153" s="47"/>
      <c r="BU153" s="47"/>
      <c r="BV153" s="47"/>
      <c r="BW153" s="47"/>
      <c r="BX153" s="47"/>
      <c r="BY153" s="128"/>
    </row>
    <row r="154" spans="1:77" ht="22.5" customHeight="1" x14ac:dyDescent="0.25">
      <c r="A154" s="93">
        <v>146</v>
      </c>
      <c r="B154" s="111"/>
      <c r="C154" s="112"/>
      <c r="D154" s="112" t="s">
        <v>55</v>
      </c>
      <c r="E154" s="110"/>
      <c r="F154" s="110"/>
      <c r="G154" s="110"/>
      <c r="H154" s="112"/>
      <c r="I154" s="112" t="s">
        <v>55</v>
      </c>
      <c r="J154" s="112" t="s">
        <v>56</v>
      </c>
      <c r="K154" s="116"/>
      <c r="L154" s="110" t="s">
        <v>57</v>
      </c>
      <c r="M154" s="110"/>
      <c r="N154" s="112" t="s">
        <v>61</v>
      </c>
      <c r="O154" s="110"/>
      <c r="P154" s="116"/>
      <c r="Q154" s="116"/>
      <c r="R154" s="112" t="s">
        <v>62</v>
      </c>
      <c r="S154" s="112" t="s">
        <v>60</v>
      </c>
      <c r="T154" s="86">
        <f t="shared" si="5"/>
        <v>0</v>
      </c>
      <c r="U154" s="87">
        <f t="shared" si="1"/>
        <v>0</v>
      </c>
      <c r="V154" s="74"/>
      <c r="W154" s="91">
        <f t="shared" si="18"/>
        <v>0.35</v>
      </c>
      <c r="X154" s="92">
        <f t="shared" si="19"/>
        <v>0</v>
      </c>
      <c r="Y154" s="92">
        <f t="shared" si="21"/>
        <v>0</v>
      </c>
      <c r="Z154" s="92">
        <f t="shared" si="20"/>
        <v>0</v>
      </c>
      <c r="AA154" s="90">
        <f t="shared" si="7"/>
        <v>0</v>
      </c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  <c r="AR154" s="6"/>
      <c r="AS154" s="6"/>
      <c r="AT154" s="6"/>
      <c r="AU154" s="6"/>
      <c r="AV154" s="6"/>
      <c r="AW154" s="6"/>
      <c r="AX154" s="6"/>
      <c r="AY154" s="6"/>
      <c r="AZ154" s="6"/>
      <c r="BA154" s="6"/>
      <c r="BB154" s="47"/>
      <c r="BC154" s="47"/>
      <c r="BD154" s="47"/>
      <c r="BE154" s="47"/>
      <c r="BF154" s="47"/>
      <c r="BG154" s="47"/>
      <c r="BH154" s="47"/>
      <c r="BI154" s="47"/>
      <c r="BJ154" s="47"/>
      <c r="BK154" s="47"/>
      <c r="BL154" s="47"/>
      <c r="BM154" s="47"/>
      <c r="BN154" s="47"/>
      <c r="BO154" s="47"/>
      <c r="BP154" s="47"/>
      <c r="BQ154" s="47"/>
      <c r="BR154" s="47"/>
      <c r="BS154" s="47"/>
      <c r="BT154" s="47"/>
      <c r="BU154" s="47"/>
      <c r="BV154" s="47"/>
      <c r="BW154" s="47"/>
      <c r="BX154" s="47"/>
      <c r="BY154" s="128"/>
    </row>
    <row r="155" spans="1:77" ht="22.5" customHeight="1" x14ac:dyDescent="0.25">
      <c r="A155" s="93">
        <v>147</v>
      </c>
      <c r="B155" s="111"/>
      <c r="C155" s="112"/>
      <c r="D155" s="112" t="s">
        <v>55</v>
      </c>
      <c r="E155" s="110"/>
      <c r="F155" s="110"/>
      <c r="G155" s="110"/>
      <c r="H155" s="112"/>
      <c r="I155" s="112" t="s">
        <v>55</v>
      </c>
      <c r="J155" s="112" t="s">
        <v>56</v>
      </c>
      <c r="K155" s="116"/>
      <c r="L155" s="110" t="s">
        <v>57</v>
      </c>
      <c r="M155" s="110"/>
      <c r="N155" s="112" t="s">
        <v>61</v>
      </c>
      <c r="O155" s="110"/>
      <c r="P155" s="116"/>
      <c r="Q155" s="116"/>
      <c r="R155" s="112" t="s">
        <v>62</v>
      </c>
      <c r="S155" s="112" t="s">
        <v>60</v>
      </c>
      <c r="T155" s="86">
        <f t="shared" si="5"/>
        <v>0</v>
      </c>
      <c r="U155" s="87">
        <f t="shared" si="1"/>
        <v>0</v>
      </c>
      <c r="V155" s="74"/>
      <c r="W155" s="91">
        <f t="shared" si="18"/>
        <v>0.35</v>
      </c>
      <c r="X155" s="92">
        <f t="shared" si="19"/>
        <v>0</v>
      </c>
      <c r="Y155" s="92">
        <f t="shared" si="21"/>
        <v>0</v>
      </c>
      <c r="Z155" s="92">
        <f t="shared" si="20"/>
        <v>0</v>
      </c>
      <c r="AA155" s="90">
        <f t="shared" si="7"/>
        <v>0</v>
      </c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47"/>
      <c r="BC155" s="47"/>
      <c r="BD155" s="47"/>
      <c r="BE155" s="47"/>
      <c r="BF155" s="47"/>
      <c r="BG155" s="47"/>
      <c r="BH155" s="47"/>
      <c r="BI155" s="47"/>
      <c r="BJ155" s="47"/>
      <c r="BK155" s="47"/>
      <c r="BL155" s="47"/>
      <c r="BM155" s="47"/>
      <c r="BN155" s="47"/>
      <c r="BO155" s="47"/>
      <c r="BP155" s="47"/>
      <c r="BQ155" s="47"/>
      <c r="BR155" s="47"/>
      <c r="BS155" s="47"/>
      <c r="BT155" s="47"/>
      <c r="BU155" s="47"/>
      <c r="BV155" s="47"/>
      <c r="BW155" s="47"/>
      <c r="BX155" s="47"/>
      <c r="BY155" s="128"/>
    </row>
    <row r="156" spans="1:77" ht="22.5" customHeight="1" x14ac:dyDescent="0.25">
      <c r="A156" s="93">
        <v>148</v>
      </c>
      <c r="B156" s="111"/>
      <c r="C156" s="112"/>
      <c r="D156" s="112" t="s">
        <v>55</v>
      </c>
      <c r="E156" s="110"/>
      <c r="F156" s="110"/>
      <c r="G156" s="110"/>
      <c r="H156" s="112"/>
      <c r="I156" s="112" t="s">
        <v>55</v>
      </c>
      <c r="J156" s="112" t="s">
        <v>56</v>
      </c>
      <c r="K156" s="116"/>
      <c r="L156" s="110" t="s">
        <v>57</v>
      </c>
      <c r="M156" s="110"/>
      <c r="N156" s="112" t="s">
        <v>61</v>
      </c>
      <c r="O156" s="110"/>
      <c r="P156" s="116"/>
      <c r="Q156" s="116"/>
      <c r="R156" s="112" t="s">
        <v>62</v>
      </c>
      <c r="S156" s="112" t="s">
        <v>60</v>
      </c>
      <c r="T156" s="86">
        <f t="shared" si="5"/>
        <v>0</v>
      </c>
      <c r="U156" s="87">
        <f t="shared" si="1"/>
        <v>0</v>
      </c>
      <c r="V156" s="74"/>
      <c r="W156" s="91">
        <f t="shared" si="18"/>
        <v>0.35</v>
      </c>
      <c r="X156" s="92">
        <f t="shared" si="19"/>
        <v>0</v>
      </c>
      <c r="Y156" s="92">
        <f t="shared" si="21"/>
        <v>0</v>
      </c>
      <c r="Z156" s="92">
        <f t="shared" si="20"/>
        <v>0</v>
      </c>
      <c r="AA156" s="90">
        <f t="shared" si="7"/>
        <v>0</v>
      </c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  <c r="AR156" s="6"/>
      <c r="AS156" s="6"/>
      <c r="AT156" s="6"/>
      <c r="AU156" s="6"/>
      <c r="AV156" s="6"/>
      <c r="AW156" s="6"/>
      <c r="AX156" s="6"/>
      <c r="AY156" s="6"/>
      <c r="AZ156" s="6"/>
      <c r="BA156" s="6"/>
      <c r="BB156" s="47"/>
      <c r="BC156" s="47"/>
      <c r="BD156" s="47"/>
      <c r="BE156" s="47"/>
      <c r="BF156" s="47"/>
      <c r="BG156" s="47"/>
      <c r="BH156" s="47"/>
      <c r="BI156" s="47"/>
      <c r="BJ156" s="47"/>
      <c r="BK156" s="47"/>
      <c r="BL156" s="47"/>
      <c r="BM156" s="47"/>
      <c r="BN156" s="47"/>
      <c r="BO156" s="47"/>
      <c r="BP156" s="47"/>
      <c r="BQ156" s="47"/>
      <c r="BR156" s="47"/>
      <c r="BS156" s="47"/>
      <c r="BT156" s="47"/>
      <c r="BU156" s="47"/>
      <c r="BV156" s="47"/>
      <c r="BW156" s="47"/>
      <c r="BX156" s="47"/>
      <c r="BY156" s="128"/>
    </row>
    <row r="157" spans="1:77" ht="22.5" customHeight="1" x14ac:dyDescent="0.25">
      <c r="A157" s="93">
        <v>149</v>
      </c>
      <c r="B157" s="111"/>
      <c r="C157" s="112"/>
      <c r="D157" s="112" t="s">
        <v>55</v>
      </c>
      <c r="E157" s="110"/>
      <c r="F157" s="110"/>
      <c r="G157" s="110"/>
      <c r="H157" s="112"/>
      <c r="I157" s="112" t="s">
        <v>55</v>
      </c>
      <c r="J157" s="112" t="s">
        <v>56</v>
      </c>
      <c r="K157" s="116"/>
      <c r="L157" s="110" t="s">
        <v>57</v>
      </c>
      <c r="M157" s="110"/>
      <c r="N157" s="112" t="s">
        <v>61</v>
      </c>
      <c r="O157" s="110"/>
      <c r="P157" s="116"/>
      <c r="Q157" s="116"/>
      <c r="R157" s="112" t="s">
        <v>62</v>
      </c>
      <c r="S157" s="112" t="s">
        <v>60</v>
      </c>
      <c r="T157" s="86">
        <f t="shared" si="5"/>
        <v>0</v>
      </c>
      <c r="U157" s="87">
        <f t="shared" si="1"/>
        <v>0</v>
      </c>
      <c r="V157" s="74"/>
      <c r="W157" s="91">
        <f t="shared" si="18"/>
        <v>0.35</v>
      </c>
      <c r="X157" s="92">
        <f t="shared" si="19"/>
        <v>0</v>
      </c>
      <c r="Y157" s="92">
        <f t="shared" si="21"/>
        <v>0</v>
      </c>
      <c r="Z157" s="92">
        <f t="shared" si="20"/>
        <v>0</v>
      </c>
      <c r="AA157" s="90">
        <f t="shared" si="7"/>
        <v>0</v>
      </c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  <c r="AR157" s="6"/>
      <c r="AS157" s="6"/>
      <c r="AT157" s="6"/>
      <c r="AU157" s="6"/>
      <c r="AV157" s="6"/>
      <c r="AW157" s="6"/>
      <c r="AX157" s="6"/>
      <c r="AY157" s="6"/>
      <c r="AZ157" s="6"/>
      <c r="BA157" s="6"/>
      <c r="BB157" s="47"/>
      <c r="BC157" s="47"/>
      <c r="BD157" s="47"/>
      <c r="BE157" s="47"/>
      <c r="BF157" s="47"/>
      <c r="BG157" s="47"/>
      <c r="BH157" s="47"/>
      <c r="BI157" s="47"/>
      <c r="BJ157" s="47"/>
      <c r="BK157" s="47"/>
      <c r="BL157" s="47"/>
      <c r="BM157" s="47"/>
      <c r="BN157" s="47"/>
      <c r="BO157" s="47"/>
      <c r="BP157" s="47"/>
      <c r="BQ157" s="47"/>
      <c r="BR157" s="47"/>
      <c r="BS157" s="47"/>
      <c r="BT157" s="47"/>
      <c r="BU157" s="47"/>
      <c r="BV157" s="47"/>
      <c r="BW157" s="47"/>
      <c r="BX157" s="47"/>
      <c r="BY157" s="128"/>
    </row>
    <row r="158" spans="1:77" ht="22.5" customHeight="1" x14ac:dyDescent="0.25">
      <c r="A158" s="93">
        <v>150</v>
      </c>
      <c r="B158" s="111"/>
      <c r="C158" s="112"/>
      <c r="D158" s="112" t="s">
        <v>55</v>
      </c>
      <c r="E158" s="110"/>
      <c r="F158" s="110"/>
      <c r="G158" s="110"/>
      <c r="H158" s="112"/>
      <c r="I158" s="112" t="s">
        <v>55</v>
      </c>
      <c r="J158" s="112" t="s">
        <v>56</v>
      </c>
      <c r="K158" s="116"/>
      <c r="L158" s="110" t="s">
        <v>57</v>
      </c>
      <c r="M158" s="110"/>
      <c r="N158" s="112" t="s">
        <v>61</v>
      </c>
      <c r="O158" s="110"/>
      <c r="P158" s="116"/>
      <c r="Q158" s="116"/>
      <c r="R158" s="112" t="s">
        <v>62</v>
      </c>
      <c r="S158" s="112" t="s">
        <v>60</v>
      </c>
      <c r="T158" s="86">
        <f t="shared" si="5"/>
        <v>0</v>
      </c>
      <c r="U158" s="87">
        <f t="shared" si="1"/>
        <v>0</v>
      </c>
      <c r="V158" s="74"/>
      <c r="W158" s="91">
        <f t="shared" si="18"/>
        <v>0.35</v>
      </c>
      <c r="X158" s="92">
        <f t="shared" si="19"/>
        <v>0</v>
      </c>
      <c r="Y158" s="92">
        <f t="shared" si="21"/>
        <v>0</v>
      </c>
      <c r="Z158" s="92">
        <f t="shared" si="20"/>
        <v>0</v>
      </c>
      <c r="AA158" s="90">
        <f t="shared" si="7"/>
        <v>0</v>
      </c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  <c r="AR158" s="6"/>
      <c r="AS158" s="6"/>
      <c r="AT158" s="6"/>
      <c r="AU158" s="6"/>
      <c r="AV158" s="6"/>
      <c r="AW158" s="6"/>
      <c r="AX158" s="6"/>
      <c r="AY158" s="6"/>
      <c r="AZ158" s="6"/>
      <c r="BA158" s="6"/>
      <c r="BB158" s="47"/>
      <c r="BC158" s="47"/>
      <c r="BD158" s="47"/>
      <c r="BE158" s="47"/>
      <c r="BF158" s="47"/>
      <c r="BG158" s="47"/>
      <c r="BH158" s="47"/>
      <c r="BI158" s="47"/>
      <c r="BJ158" s="47"/>
      <c r="BK158" s="47"/>
      <c r="BL158" s="47"/>
      <c r="BM158" s="47"/>
      <c r="BN158" s="47"/>
      <c r="BO158" s="47"/>
      <c r="BP158" s="47"/>
      <c r="BQ158" s="47"/>
      <c r="BR158" s="47"/>
      <c r="BS158" s="47"/>
      <c r="BT158" s="47"/>
      <c r="BU158" s="47"/>
      <c r="BV158" s="47"/>
      <c r="BW158" s="47"/>
      <c r="BX158" s="47"/>
      <c r="BY158" s="128"/>
    </row>
    <row r="159" spans="1:77" ht="22.5" customHeight="1" x14ac:dyDescent="0.25">
      <c r="A159" s="93">
        <v>151</v>
      </c>
      <c r="B159" s="111"/>
      <c r="C159" s="112"/>
      <c r="D159" s="112" t="s">
        <v>55</v>
      </c>
      <c r="E159" s="110"/>
      <c r="F159" s="110"/>
      <c r="G159" s="110"/>
      <c r="H159" s="112"/>
      <c r="I159" s="112" t="s">
        <v>55</v>
      </c>
      <c r="J159" s="112" t="s">
        <v>56</v>
      </c>
      <c r="K159" s="116"/>
      <c r="L159" s="110" t="s">
        <v>57</v>
      </c>
      <c r="M159" s="110"/>
      <c r="N159" s="112" t="s">
        <v>61</v>
      </c>
      <c r="O159" s="110"/>
      <c r="P159" s="116"/>
      <c r="Q159" s="116"/>
      <c r="R159" s="112" t="s">
        <v>62</v>
      </c>
      <c r="S159" s="112" t="s">
        <v>60</v>
      </c>
      <c r="T159" s="86">
        <f t="shared" si="5"/>
        <v>0</v>
      </c>
      <c r="U159" s="87">
        <f t="shared" si="1"/>
        <v>0</v>
      </c>
      <c r="V159" s="74"/>
      <c r="W159" s="91">
        <f t="shared" si="18"/>
        <v>0.35</v>
      </c>
      <c r="X159" s="92">
        <f t="shared" si="19"/>
        <v>0</v>
      </c>
      <c r="Y159" s="92">
        <f t="shared" si="21"/>
        <v>0</v>
      </c>
      <c r="Z159" s="92">
        <f t="shared" si="20"/>
        <v>0</v>
      </c>
      <c r="AA159" s="90">
        <f t="shared" si="7"/>
        <v>0</v>
      </c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  <c r="AR159" s="6"/>
      <c r="AS159" s="6"/>
      <c r="AT159" s="6"/>
      <c r="AU159" s="6"/>
      <c r="AV159" s="6"/>
      <c r="AW159" s="6"/>
      <c r="AX159" s="6"/>
      <c r="AY159" s="6"/>
      <c r="AZ159" s="6"/>
      <c r="BA159" s="6"/>
      <c r="BB159" s="47"/>
      <c r="BC159" s="47"/>
      <c r="BD159" s="47"/>
      <c r="BE159" s="47"/>
      <c r="BF159" s="47"/>
      <c r="BG159" s="47"/>
      <c r="BH159" s="47"/>
      <c r="BI159" s="47"/>
      <c r="BJ159" s="47"/>
      <c r="BK159" s="47"/>
      <c r="BL159" s="47"/>
      <c r="BM159" s="47"/>
      <c r="BN159" s="47"/>
      <c r="BO159" s="47"/>
      <c r="BP159" s="47"/>
      <c r="BQ159" s="47"/>
      <c r="BR159" s="47"/>
      <c r="BS159" s="47"/>
      <c r="BT159" s="47"/>
      <c r="BU159" s="47"/>
      <c r="BV159" s="47"/>
      <c r="BW159" s="47"/>
      <c r="BX159" s="47"/>
      <c r="BY159" s="128"/>
    </row>
    <row r="160" spans="1:77" ht="22.5" customHeight="1" x14ac:dyDescent="0.25">
      <c r="A160" s="93">
        <v>152</v>
      </c>
      <c r="B160" s="111"/>
      <c r="C160" s="112"/>
      <c r="D160" s="112" t="s">
        <v>55</v>
      </c>
      <c r="E160" s="110"/>
      <c r="F160" s="110"/>
      <c r="G160" s="110"/>
      <c r="H160" s="112"/>
      <c r="I160" s="112" t="s">
        <v>55</v>
      </c>
      <c r="J160" s="112" t="s">
        <v>56</v>
      </c>
      <c r="K160" s="116"/>
      <c r="L160" s="110" t="s">
        <v>57</v>
      </c>
      <c r="M160" s="110"/>
      <c r="N160" s="112" t="s">
        <v>61</v>
      </c>
      <c r="O160" s="110"/>
      <c r="P160" s="116"/>
      <c r="Q160" s="116"/>
      <c r="R160" s="112" t="s">
        <v>62</v>
      </c>
      <c r="S160" s="112" t="s">
        <v>60</v>
      </c>
      <c r="T160" s="86">
        <f t="shared" si="5"/>
        <v>0</v>
      </c>
      <c r="U160" s="87">
        <f t="shared" si="1"/>
        <v>0</v>
      </c>
      <c r="V160" s="74"/>
      <c r="W160" s="91">
        <f t="shared" si="18"/>
        <v>0.35</v>
      </c>
      <c r="X160" s="92">
        <f t="shared" si="19"/>
        <v>0</v>
      </c>
      <c r="Y160" s="92">
        <f t="shared" si="21"/>
        <v>0</v>
      </c>
      <c r="Z160" s="92">
        <f t="shared" si="20"/>
        <v>0</v>
      </c>
      <c r="AA160" s="90">
        <f t="shared" si="7"/>
        <v>0</v>
      </c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  <c r="AR160" s="6"/>
      <c r="AS160" s="6"/>
      <c r="AT160" s="6"/>
      <c r="AU160" s="6"/>
      <c r="AV160" s="6"/>
      <c r="AW160" s="6"/>
      <c r="AX160" s="6"/>
      <c r="AY160" s="6"/>
      <c r="AZ160" s="6"/>
      <c r="BA160" s="6"/>
      <c r="BB160" s="47"/>
      <c r="BC160" s="47"/>
      <c r="BD160" s="47"/>
      <c r="BE160" s="47"/>
      <c r="BF160" s="47"/>
      <c r="BG160" s="47"/>
      <c r="BH160" s="47"/>
      <c r="BI160" s="47"/>
      <c r="BJ160" s="47"/>
      <c r="BK160" s="47"/>
      <c r="BL160" s="47"/>
      <c r="BM160" s="47"/>
      <c r="BN160" s="47"/>
      <c r="BO160" s="47"/>
      <c r="BP160" s="47"/>
      <c r="BQ160" s="47"/>
      <c r="BR160" s="47"/>
      <c r="BS160" s="47"/>
      <c r="BT160" s="47"/>
      <c r="BU160" s="47"/>
      <c r="BV160" s="47"/>
      <c r="BW160" s="47"/>
      <c r="BX160" s="47"/>
      <c r="BY160" s="128"/>
    </row>
    <row r="161" spans="1:77" ht="22.5" customHeight="1" x14ac:dyDescent="0.25">
      <c r="A161" s="93">
        <v>153</v>
      </c>
      <c r="B161" s="111"/>
      <c r="C161" s="112"/>
      <c r="D161" s="159" t="s">
        <v>55</v>
      </c>
      <c r="E161" s="159"/>
      <c r="F161" s="159"/>
      <c r="G161" s="159"/>
      <c r="H161" s="159"/>
      <c r="I161" s="159" t="s">
        <v>55</v>
      </c>
      <c r="J161" s="159" t="s">
        <v>56</v>
      </c>
      <c r="K161" s="160"/>
      <c r="L161" s="159" t="s">
        <v>57</v>
      </c>
      <c r="M161" s="159"/>
      <c r="N161" s="159" t="s">
        <v>58</v>
      </c>
      <c r="O161" s="159"/>
      <c r="P161" s="116"/>
      <c r="Q161" s="116"/>
      <c r="R161" s="112" t="s">
        <v>337</v>
      </c>
      <c r="S161" s="112" t="s">
        <v>60</v>
      </c>
      <c r="T161" s="86">
        <f t="shared" si="5"/>
        <v>0</v>
      </c>
      <c r="U161" s="87">
        <f t="shared" si="1"/>
        <v>0</v>
      </c>
      <c r="V161" s="74"/>
      <c r="W161" s="94">
        <f t="shared" si="18"/>
        <v>0.35</v>
      </c>
      <c r="X161" s="95">
        <f t="shared" si="19"/>
        <v>0</v>
      </c>
      <c r="Y161" s="95">
        <f t="shared" si="21"/>
        <v>0</v>
      </c>
      <c r="Z161" s="158">
        <f t="shared" si="20"/>
        <v>0</v>
      </c>
      <c r="AA161" s="96">
        <f t="shared" si="7"/>
        <v>0</v>
      </c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  <c r="AR161" s="6"/>
      <c r="AS161" s="6"/>
      <c r="AT161" s="6"/>
      <c r="AU161" s="6"/>
      <c r="AV161" s="6"/>
      <c r="AW161" s="6"/>
      <c r="AX161" s="6"/>
      <c r="AY161" s="6"/>
      <c r="AZ161" s="6"/>
      <c r="BA161" s="6"/>
      <c r="BB161" s="47"/>
      <c r="BC161" s="47"/>
      <c r="BD161" s="47"/>
      <c r="BE161" s="47"/>
      <c r="BF161" s="47"/>
      <c r="BG161" s="47"/>
      <c r="BH161" s="47"/>
      <c r="BI161" s="47"/>
      <c r="BJ161" s="47"/>
      <c r="BK161" s="47"/>
      <c r="BL161" s="47"/>
      <c r="BM161" s="47"/>
      <c r="BN161" s="47"/>
      <c r="BO161" s="47"/>
      <c r="BP161" s="47"/>
      <c r="BQ161" s="47"/>
      <c r="BR161" s="47"/>
      <c r="BS161" s="47"/>
      <c r="BT161" s="47"/>
      <c r="BU161" s="47"/>
      <c r="BV161" s="47"/>
      <c r="BW161" s="47"/>
      <c r="BX161" s="47"/>
      <c r="BY161" s="128"/>
    </row>
    <row r="162" spans="1:77" ht="22.5" customHeight="1" x14ac:dyDescent="0.25">
      <c r="A162" s="74"/>
      <c r="B162" s="74"/>
      <c r="C162" s="74"/>
      <c r="D162" s="74"/>
      <c r="E162" s="74"/>
      <c r="F162" s="74"/>
      <c r="G162" s="74"/>
      <c r="H162" s="74"/>
      <c r="I162" s="74"/>
      <c r="J162" s="74"/>
      <c r="K162" s="74"/>
      <c r="L162" s="74"/>
      <c r="M162" s="74"/>
      <c r="N162" s="74"/>
      <c r="O162" s="74"/>
      <c r="P162" s="74"/>
      <c r="Q162" s="74"/>
      <c r="R162" s="74"/>
      <c r="S162" s="74"/>
      <c r="T162" s="74"/>
      <c r="U162" s="74"/>
      <c r="V162" s="74"/>
      <c r="W162" s="74"/>
      <c r="X162" s="74"/>
      <c r="Y162" s="74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  <c r="AR162" s="6"/>
      <c r="AS162" s="6"/>
      <c r="AT162" s="6"/>
      <c r="AU162" s="6"/>
      <c r="AV162" s="6"/>
      <c r="AW162" s="6"/>
      <c r="AX162" s="6"/>
      <c r="AY162" s="6"/>
      <c r="AZ162" s="6"/>
      <c r="BA162" s="6"/>
      <c r="BB162" s="47"/>
      <c r="BC162" s="47"/>
      <c r="BD162" s="47"/>
      <c r="BE162" s="47"/>
      <c r="BF162" s="47"/>
      <c r="BG162" s="47"/>
      <c r="BH162" s="47"/>
      <c r="BI162" s="47"/>
      <c r="BJ162" s="47"/>
      <c r="BK162" s="47"/>
      <c r="BL162" s="47"/>
      <c r="BM162" s="47"/>
      <c r="BN162" s="47"/>
      <c r="BO162" s="47"/>
      <c r="BP162" s="47"/>
      <c r="BQ162" s="47"/>
      <c r="BR162" s="47"/>
      <c r="BS162" s="47"/>
      <c r="BT162" s="47"/>
      <c r="BU162" s="47"/>
      <c r="BV162" s="47"/>
      <c r="BW162" s="47"/>
      <c r="BX162" s="47"/>
      <c r="BY162" s="128"/>
    </row>
    <row r="163" spans="1:77" ht="22.5" customHeight="1" x14ac:dyDescent="0.25">
      <c r="A163" s="74"/>
      <c r="B163" s="74"/>
      <c r="C163" s="74"/>
      <c r="D163" s="74"/>
      <c r="E163" s="74"/>
      <c r="F163" s="74"/>
      <c r="G163" s="74"/>
      <c r="H163" s="74"/>
      <c r="I163" s="74"/>
      <c r="J163" s="74"/>
      <c r="K163" s="74"/>
      <c r="L163" s="74"/>
      <c r="M163" s="74"/>
      <c r="N163" s="74"/>
      <c r="O163" s="74"/>
      <c r="P163" s="74"/>
      <c r="Q163" s="74"/>
      <c r="R163" s="74"/>
      <c r="S163" s="74"/>
      <c r="T163" s="74"/>
      <c r="U163" s="74"/>
      <c r="V163" s="74"/>
      <c r="W163" s="74"/>
      <c r="X163" s="74"/>
      <c r="Y163" s="74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  <c r="AR163" s="6"/>
      <c r="AS163" s="6"/>
      <c r="AT163" s="6"/>
      <c r="AU163" s="6"/>
      <c r="AV163" s="6"/>
      <c r="AW163" s="6"/>
      <c r="AX163" s="6"/>
      <c r="AY163" s="6"/>
      <c r="AZ163" s="6"/>
      <c r="BA163" s="6"/>
      <c r="BB163" s="47"/>
      <c r="BC163" s="47"/>
      <c r="BD163" s="47"/>
      <c r="BE163" s="47"/>
      <c r="BF163" s="47"/>
      <c r="BG163" s="47"/>
      <c r="BH163" s="47"/>
      <c r="BI163" s="47"/>
      <c r="BJ163" s="47"/>
      <c r="BK163" s="47"/>
      <c r="BL163" s="47"/>
      <c r="BM163" s="47"/>
      <c r="BN163" s="47"/>
      <c r="BO163" s="47"/>
      <c r="BP163" s="47"/>
      <c r="BQ163" s="47"/>
      <c r="BR163" s="47"/>
      <c r="BS163" s="47"/>
      <c r="BT163" s="47"/>
      <c r="BU163" s="47"/>
      <c r="BV163" s="47"/>
      <c r="BW163" s="47"/>
      <c r="BX163" s="47"/>
      <c r="BY163" s="128"/>
    </row>
    <row r="164" spans="1:77" ht="22.5" customHeight="1" x14ac:dyDescent="0.25">
      <c r="A164" s="74"/>
      <c r="B164" s="74"/>
      <c r="C164" s="74"/>
      <c r="D164" s="74"/>
      <c r="E164" s="74"/>
      <c r="F164" s="74"/>
      <c r="G164" s="74"/>
      <c r="H164" s="74"/>
      <c r="I164" s="74"/>
      <c r="J164" s="74"/>
      <c r="K164" s="74"/>
      <c r="L164" s="74"/>
      <c r="M164" s="74"/>
      <c r="N164" s="74"/>
      <c r="O164" s="74"/>
      <c r="P164" s="74"/>
      <c r="Q164" s="74"/>
      <c r="R164" s="74"/>
      <c r="S164" s="74"/>
      <c r="T164" s="74"/>
      <c r="U164" s="74"/>
      <c r="V164" s="74"/>
      <c r="W164" s="74"/>
      <c r="X164" s="74"/>
      <c r="Y164" s="74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  <c r="AR164" s="6"/>
      <c r="AS164" s="6"/>
      <c r="AT164" s="6"/>
      <c r="AU164" s="6"/>
      <c r="AV164" s="6"/>
      <c r="AW164" s="6"/>
      <c r="AX164" s="6"/>
      <c r="AY164" s="6"/>
      <c r="AZ164" s="6"/>
      <c r="BA164" s="6"/>
      <c r="BB164" s="47"/>
      <c r="BC164" s="47"/>
      <c r="BD164" s="47"/>
      <c r="BE164" s="47"/>
      <c r="BF164" s="47"/>
      <c r="BG164" s="47"/>
      <c r="BH164" s="47"/>
      <c r="BI164" s="47"/>
      <c r="BJ164" s="47"/>
      <c r="BK164" s="47"/>
      <c r="BL164" s="47"/>
      <c r="BM164" s="47"/>
      <c r="BN164" s="47"/>
      <c r="BO164" s="47"/>
      <c r="BP164" s="47"/>
      <c r="BQ164" s="47"/>
      <c r="BR164" s="47"/>
      <c r="BS164" s="47"/>
      <c r="BT164" s="47"/>
      <c r="BU164" s="47"/>
      <c r="BV164" s="47"/>
      <c r="BW164" s="47"/>
      <c r="BX164" s="47"/>
      <c r="BY164" s="128"/>
    </row>
    <row r="165" spans="1:77" ht="22.5" customHeight="1" x14ac:dyDescent="0.25">
      <c r="A165" s="74"/>
      <c r="B165" s="74"/>
      <c r="C165" s="74"/>
      <c r="D165" s="74"/>
      <c r="E165" s="74"/>
      <c r="F165" s="74"/>
      <c r="G165" s="74"/>
      <c r="H165" s="74"/>
      <c r="I165" s="74"/>
      <c r="J165" s="74"/>
      <c r="K165" s="74"/>
      <c r="L165" s="74"/>
      <c r="M165" s="74"/>
      <c r="N165" s="74"/>
      <c r="O165" s="74"/>
      <c r="P165" s="74"/>
      <c r="Q165" s="74"/>
      <c r="R165" s="74"/>
      <c r="S165" s="74"/>
      <c r="T165" s="74"/>
      <c r="U165" s="74"/>
      <c r="V165" s="74"/>
      <c r="W165" s="74"/>
      <c r="X165" s="74"/>
      <c r="Y165" s="74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  <c r="AR165" s="6"/>
      <c r="AS165" s="6"/>
      <c r="AT165" s="6"/>
      <c r="AU165" s="6"/>
      <c r="AV165" s="6"/>
      <c r="AW165" s="6"/>
      <c r="AX165" s="6"/>
      <c r="AY165" s="6"/>
      <c r="AZ165" s="6"/>
      <c r="BA165" s="6"/>
      <c r="BB165" s="47"/>
      <c r="BC165" s="47"/>
      <c r="BD165" s="47"/>
      <c r="BE165" s="47"/>
      <c r="BF165" s="47"/>
      <c r="BG165" s="47"/>
      <c r="BH165" s="47"/>
      <c r="BI165" s="47"/>
      <c r="BJ165" s="47"/>
      <c r="BK165" s="47"/>
      <c r="BL165" s="47"/>
      <c r="BM165" s="47"/>
      <c r="BN165" s="47"/>
      <c r="BO165" s="47"/>
      <c r="BP165" s="47"/>
      <c r="BQ165" s="47"/>
      <c r="BR165" s="47"/>
      <c r="BS165" s="47"/>
      <c r="BT165" s="47"/>
      <c r="BU165" s="47"/>
      <c r="BV165" s="47"/>
      <c r="BW165" s="47"/>
      <c r="BX165" s="47"/>
      <c r="BY165" s="128"/>
    </row>
    <row r="166" spans="1:77" ht="22.5" customHeight="1" x14ac:dyDescent="0.25">
      <c r="A166" s="74"/>
      <c r="B166" s="74"/>
      <c r="C166" s="74"/>
      <c r="D166" s="74"/>
      <c r="E166" s="74"/>
      <c r="F166" s="74"/>
      <c r="G166" s="74"/>
      <c r="H166" s="74"/>
      <c r="I166" s="74"/>
      <c r="J166" s="74"/>
      <c r="K166" s="74"/>
      <c r="L166" s="74"/>
      <c r="M166" s="74"/>
      <c r="N166" s="74"/>
      <c r="O166" s="74"/>
      <c r="P166" s="74"/>
      <c r="Q166" s="74"/>
      <c r="R166" s="74"/>
      <c r="S166" s="74"/>
      <c r="T166" s="74"/>
      <c r="U166" s="74"/>
      <c r="V166" s="74"/>
      <c r="W166" s="74"/>
      <c r="X166" s="74"/>
      <c r="Y166" s="74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  <c r="AR166" s="6"/>
      <c r="AS166" s="6"/>
      <c r="AT166" s="6"/>
      <c r="AU166" s="6"/>
      <c r="AV166" s="6"/>
      <c r="AW166" s="6"/>
      <c r="AX166" s="6"/>
      <c r="AY166" s="6"/>
      <c r="AZ166" s="6"/>
      <c r="BA166" s="6"/>
      <c r="BB166" s="6"/>
      <c r="BC166" s="6"/>
      <c r="BD166" s="6"/>
      <c r="BE166" s="6"/>
      <c r="BF166" s="6"/>
      <c r="BG166" s="6"/>
      <c r="BH166" s="6"/>
      <c r="BI166" s="6"/>
      <c r="BJ166" s="47"/>
      <c r="BK166" s="47"/>
      <c r="BL166" s="47"/>
      <c r="BM166" s="47"/>
      <c r="BN166" s="47"/>
      <c r="BO166" s="47"/>
      <c r="BP166" s="47"/>
      <c r="BQ166" s="47"/>
      <c r="BR166" s="47"/>
      <c r="BS166" s="47"/>
      <c r="BT166" s="47"/>
      <c r="BU166" s="47"/>
      <c r="BV166" s="47"/>
      <c r="BW166" s="47"/>
      <c r="BX166" s="47"/>
      <c r="BY166" s="128"/>
    </row>
    <row r="167" spans="1:77" ht="22.5" customHeight="1" x14ac:dyDescent="0.25">
      <c r="A167" s="74"/>
      <c r="B167" s="74"/>
      <c r="C167" s="74"/>
      <c r="D167" s="74"/>
      <c r="E167" s="74"/>
      <c r="F167" s="74"/>
      <c r="G167" s="74"/>
      <c r="H167" s="74"/>
      <c r="I167" s="74"/>
      <c r="J167" s="74"/>
      <c r="K167" s="74"/>
      <c r="L167" s="74"/>
      <c r="M167" s="74"/>
      <c r="N167" s="74"/>
      <c r="O167" s="74"/>
      <c r="P167" s="74"/>
      <c r="Q167" s="74"/>
      <c r="R167" s="74"/>
      <c r="S167" s="74"/>
      <c r="T167" s="74"/>
      <c r="U167" s="74"/>
      <c r="V167" s="74"/>
      <c r="W167" s="74"/>
      <c r="X167" s="74"/>
      <c r="Y167" s="74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  <c r="AR167" s="6"/>
      <c r="AS167" s="6"/>
      <c r="AT167" s="6"/>
      <c r="AU167" s="6"/>
      <c r="AV167" s="6"/>
      <c r="AW167" s="6"/>
      <c r="AX167" s="6"/>
      <c r="AY167" s="6"/>
      <c r="AZ167" s="6"/>
      <c r="BA167" s="6"/>
      <c r="BB167" s="6"/>
      <c r="BC167" s="6"/>
      <c r="BD167" s="6"/>
      <c r="BE167" s="6"/>
      <c r="BF167" s="6"/>
      <c r="BG167" s="6"/>
      <c r="BH167" s="6"/>
      <c r="BI167" s="6"/>
      <c r="BJ167" s="47"/>
      <c r="BK167" s="47"/>
      <c r="BL167" s="47"/>
      <c r="BM167" s="47"/>
      <c r="BN167" s="47"/>
      <c r="BO167" s="47"/>
      <c r="BP167" s="47"/>
      <c r="BQ167" s="47"/>
      <c r="BR167" s="47"/>
      <c r="BS167" s="47"/>
      <c r="BT167" s="47"/>
      <c r="BU167" s="47"/>
      <c r="BV167" s="47"/>
      <c r="BW167" s="47"/>
      <c r="BX167" s="47"/>
      <c r="BY167" s="128"/>
    </row>
    <row r="168" spans="1:77" ht="22.5" customHeight="1" x14ac:dyDescent="0.25">
      <c r="A168" s="74"/>
      <c r="B168" s="74"/>
      <c r="C168" s="74"/>
      <c r="D168" s="74"/>
      <c r="E168" s="74"/>
      <c r="F168" s="74"/>
      <c r="G168" s="74"/>
      <c r="H168" s="74"/>
      <c r="I168" s="74"/>
      <c r="J168" s="74"/>
      <c r="K168" s="74"/>
      <c r="L168" s="74"/>
      <c r="M168" s="74"/>
      <c r="N168" s="74"/>
      <c r="O168" s="74"/>
      <c r="P168" s="74"/>
      <c r="Q168" s="74"/>
      <c r="R168" s="74"/>
      <c r="S168" s="74"/>
      <c r="T168" s="74"/>
      <c r="U168" s="74"/>
      <c r="V168" s="74"/>
      <c r="W168" s="74"/>
      <c r="X168" s="74"/>
      <c r="Y168" s="74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  <c r="AR168" s="6"/>
      <c r="AS168" s="6"/>
      <c r="AT168" s="6"/>
      <c r="AU168" s="6"/>
      <c r="AV168" s="6"/>
      <c r="AW168" s="6"/>
      <c r="AX168" s="6"/>
      <c r="AY168" s="6"/>
      <c r="AZ168" s="6"/>
      <c r="BA168" s="6"/>
      <c r="BB168" s="6"/>
      <c r="BC168" s="6"/>
      <c r="BD168" s="6"/>
      <c r="BE168" s="6"/>
      <c r="BF168" s="6"/>
      <c r="BG168" s="6"/>
      <c r="BH168" s="6"/>
      <c r="BI168" s="6"/>
      <c r="BJ168" s="47"/>
      <c r="BK168" s="47"/>
      <c r="BL168" s="47"/>
      <c r="BM168" s="47"/>
      <c r="BN168" s="47"/>
      <c r="BO168" s="47"/>
      <c r="BP168" s="47"/>
      <c r="BQ168" s="47"/>
      <c r="BR168" s="47"/>
      <c r="BS168" s="47"/>
      <c r="BT168" s="47"/>
      <c r="BU168" s="47"/>
      <c r="BV168" s="47"/>
      <c r="BW168" s="47"/>
      <c r="BX168" s="47"/>
      <c r="BY168" s="128"/>
    </row>
    <row r="169" spans="1:77" ht="22.5" customHeight="1" x14ac:dyDescent="0.25">
      <c r="A169" s="74"/>
      <c r="B169" s="74"/>
      <c r="C169" s="74"/>
      <c r="D169" s="74"/>
      <c r="E169" s="74"/>
      <c r="F169" s="74"/>
      <c r="G169" s="74"/>
      <c r="H169" s="74"/>
      <c r="I169" s="74"/>
      <c r="J169" s="74"/>
      <c r="K169" s="74"/>
      <c r="L169" s="74"/>
      <c r="M169" s="74"/>
      <c r="N169" s="74"/>
      <c r="O169" s="74"/>
      <c r="P169" s="74"/>
      <c r="Q169" s="74"/>
      <c r="R169" s="74"/>
      <c r="S169" s="74"/>
      <c r="T169" s="74"/>
      <c r="U169" s="74"/>
      <c r="V169" s="74"/>
      <c r="W169" s="74"/>
      <c r="X169" s="74"/>
      <c r="Y169" s="74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  <c r="AR169" s="6"/>
      <c r="AS169" s="6"/>
      <c r="AT169" s="6"/>
      <c r="AU169" s="6"/>
      <c r="AV169" s="6"/>
      <c r="AW169" s="6"/>
      <c r="AX169" s="6"/>
      <c r="AY169" s="6"/>
      <c r="AZ169" s="6"/>
      <c r="BA169" s="6"/>
      <c r="BB169" s="6"/>
      <c r="BC169" s="6"/>
      <c r="BD169" s="6"/>
      <c r="BE169" s="6"/>
      <c r="BF169" s="6"/>
      <c r="BG169" s="6"/>
      <c r="BH169" s="6"/>
      <c r="BI169" s="6"/>
      <c r="BJ169" s="47"/>
      <c r="BK169" s="47"/>
      <c r="BL169" s="47"/>
      <c r="BM169" s="47"/>
      <c r="BN169" s="47"/>
      <c r="BO169" s="47"/>
      <c r="BP169" s="47"/>
      <c r="BQ169" s="47"/>
      <c r="BR169" s="47"/>
      <c r="BS169" s="47"/>
      <c r="BT169" s="47"/>
      <c r="BU169" s="47"/>
      <c r="BV169" s="47"/>
      <c r="BW169" s="47"/>
      <c r="BX169" s="47"/>
      <c r="BY169" s="128"/>
    </row>
    <row r="170" spans="1:77" ht="22.5" customHeight="1" x14ac:dyDescent="0.25">
      <c r="A170" s="74"/>
      <c r="B170" s="74"/>
      <c r="C170" s="74"/>
      <c r="D170" s="74"/>
      <c r="E170" s="74"/>
      <c r="F170" s="74"/>
      <c r="G170" s="74"/>
      <c r="H170" s="74"/>
      <c r="I170" s="74"/>
      <c r="J170" s="74"/>
      <c r="K170" s="74"/>
      <c r="L170" s="74"/>
      <c r="M170" s="74"/>
      <c r="N170" s="74"/>
      <c r="O170" s="74"/>
      <c r="P170" s="74"/>
      <c r="Q170" s="74"/>
      <c r="R170" s="74"/>
      <c r="S170" s="74"/>
      <c r="T170" s="74"/>
      <c r="U170" s="74"/>
      <c r="V170" s="74"/>
      <c r="W170" s="74"/>
      <c r="X170" s="74"/>
      <c r="Y170" s="74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  <c r="AR170" s="6"/>
      <c r="AS170" s="6"/>
      <c r="AT170" s="6"/>
      <c r="AU170" s="6"/>
      <c r="AV170" s="6"/>
      <c r="AW170" s="6"/>
      <c r="AX170" s="6"/>
      <c r="AY170" s="6"/>
      <c r="AZ170" s="6"/>
      <c r="BA170" s="6"/>
      <c r="BB170" s="6"/>
      <c r="BC170" s="6"/>
      <c r="BD170" s="6"/>
      <c r="BE170" s="6"/>
      <c r="BF170" s="6"/>
      <c r="BG170" s="6"/>
      <c r="BH170" s="6"/>
      <c r="BI170" s="6"/>
      <c r="BJ170" s="47"/>
      <c r="BK170" s="47"/>
      <c r="BL170" s="47"/>
      <c r="BM170" s="47"/>
      <c r="BN170" s="47"/>
      <c r="BO170" s="47"/>
      <c r="BP170" s="47"/>
      <c r="BQ170" s="47"/>
      <c r="BR170" s="47"/>
      <c r="BS170" s="47"/>
      <c r="BT170" s="47"/>
      <c r="BU170" s="47"/>
      <c r="BV170" s="47"/>
      <c r="BW170" s="47"/>
      <c r="BX170" s="47"/>
      <c r="BY170" s="128"/>
    </row>
    <row r="171" spans="1:77" ht="22.5" customHeight="1" x14ac:dyDescent="0.25">
      <c r="A171" s="74"/>
      <c r="B171" s="74"/>
      <c r="C171" s="74"/>
      <c r="D171" s="74"/>
      <c r="E171" s="74"/>
      <c r="F171" s="74"/>
      <c r="G171" s="74"/>
      <c r="H171" s="74"/>
      <c r="I171" s="74"/>
      <c r="J171" s="74"/>
      <c r="K171" s="74"/>
      <c r="L171" s="74"/>
      <c r="M171" s="74"/>
      <c r="N171" s="74"/>
      <c r="O171" s="74"/>
      <c r="P171" s="74"/>
      <c r="Q171" s="74"/>
      <c r="R171" s="74"/>
      <c r="S171" s="74"/>
      <c r="T171" s="74"/>
      <c r="U171" s="74"/>
      <c r="V171" s="74"/>
      <c r="W171" s="74"/>
      <c r="X171" s="74"/>
      <c r="Y171" s="74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  <c r="AR171" s="6"/>
      <c r="AS171" s="6"/>
      <c r="AT171" s="6"/>
      <c r="AU171" s="6"/>
      <c r="AV171" s="6"/>
      <c r="AW171" s="6"/>
      <c r="AX171" s="6"/>
      <c r="AY171" s="6"/>
      <c r="AZ171" s="6"/>
      <c r="BA171" s="6"/>
      <c r="BB171" s="6"/>
      <c r="BC171" s="6"/>
      <c r="BD171" s="6"/>
      <c r="BE171" s="6"/>
      <c r="BF171" s="6"/>
      <c r="BG171" s="6"/>
      <c r="BH171" s="6"/>
      <c r="BI171" s="6"/>
      <c r="BJ171" s="47"/>
      <c r="BK171" s="47"/>
      <c r="BL171" s="47"/>
      <c r="BM171" s="47"/>
      <c r="BN171" s="47"/>
      <c r="BO171" s="47"/>
      <c r="BP171" s="47"/>
      <c r="BQ171" s="47"/>
      <c r="BR171" s="47"/>
      <c r="BS171" s="47"/>
      <c r="BT171" s="47"/>
      <c r="BU171" s="47"/>
      <c r="BV171" s="47"/>
      <c r="BW171" s="47"/>
      <c r="BX171" s="47"/>
      <c r="BY171" s="128"/>
    </row>
    <row r="172" spans="1:77" ht="22.5" customHeight="1" x14ac:dyDescent="0.25">
      <c r="A172" s="74"/>
      <c r="B172" s="74"/>
      <c r="C172" s="74"/>
      <c r="D172" s="74"/>
      <c r="E172" s="74"/>
      <c r="F172" s="74"/>
      <c r="G172" s="74"/>
      <c r="H172" s="74"/>
      <c r="I172" s="74"/>
      <c r="J172" s="74"/>
      <c r="K172" s="74"/>
      <c r="L172" s="74"/>
      <c r="M172" s="74"/>
      <c r="N172" s="74"/>
      <c r="O172" s="74"/>
      <c r="P172" s="74"/>
      <c r="Q172" s="74"/>
      <c r="R172" s="74"/>
      <c r="S172" s="74"/>
      <c r="T172" s="74"/>
      <c r="U172" s="74"/>
      <c r="V172" s="74"/>
      <c r="W172" s="74"/>
      <c r="X172" s="74"/>
      <c r="Y172" s="74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47"/>
      <c r="BK172" s="47"/>
      <c r="BL172" s="47"/>
      <c r="BM172" s="47"/>
      <c r="BN172" s="47"/>
      <c r="BO172" s="47"/>
      <c r="BP172" s="47"/>
      <c r="BQ172" s="47"/>
      <c r="BR172" s="47"/>
      <c r="BS172" s="47"/>
      <c r="BT172" s="47"/>
      <c r="BU172" s="47"/>
      <c r="BV172" s="47"/>
      <c r="BW172" s="47"/>
      <c r="BX172" s="47"/>
      <c r="BY172" s="128"/>
    </row>
    <row r="173" spans="1:77" ht="22.5" customHeight="1" x14ac:dyDescent="0.25">
      <c r="A173" s="74"/>
      <c r="B173" s="74"/>
      <c r="C173" s="74"/>
      <c r="D173" s="74"/>
      <c r="E173" s="74"/>
      <c r="F173" s="74"/>
      <c r="G173" s="74"/>
      <c r="H173" s="74"/>
      <c r="I173" s="74"/>
      <c r="J173" s="74"/>
      <c r="K173" s="74"/>
      <c r="L173" s="74"/>
      <c r="M173" s="74"/>
      <c r="N173" s="74"/>
      <c r="O173" s="74"/>
      <c r="P173" s="74"/>
      <c r="Q173" s="74"/>
      <c r="R173" s="74"/>
      <c r="S173" s="74"/>
      <c r="T173" s="74"/>
      <c r="U173" s="74"/>
      <c r="V173" s="74"/>
      <c r="W173" s="74"/>
      <c r="X173" s="74"/>
      <c r="Y173" s="74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  <c r="AR173" s="6"/>
      <c r="AS173" s="6"/>
      <c r="AT173" s="6"/>
      <c r="AU173" s="6"/>
      <c r="AV173" s="6"/>
      <c r="AW173" s="6"/>
      <c r="AX173" s="6"/>
      <c r="AY173" s="6"/>
      <c r="AZ173" s="6"/>
      <c r="BA173" s="6"/>
      <c r="BB173" s="6"/>
      <c r="BC173" s="6"/>
      <c r="BD173" s="6"/>
      <c r="BE173" s="6"/>
      <c r="BF173" s="6"/>
      <c r="BG173" s="6"/>
      <c r="BH173" s="6"/>
      <c r="BI173" s="6"/>
      <c r="BJ173" s="47"/>
      <c r="BK173" s="47"/>
      <c r="BL173" s="47"/>
      <c r="BM173" s="47"/>
      <c r="BN173" s="47"/>
      <c r="BO173" s="47"/>
      <c r="BP173" s="47"/>
      <c r="BQ173" s="47"/>
      <c r="BR173" s="47"/>
      <c r="BS173" s="47"/>
      <c r="BT173" s="47"/>
      <c r="BU173" s="47"/>
      <c r="BV173" s="47"/>
      <c r="BW173" s="47"/>
      <c r="BX173" s="47"/>
      <c r="BY173" s="128"/>
    </row>
    <row r="174" spans="1:77" ht="22.5" customHeight="1" x14ac:dyDescent="0.25">
      <c r="A174" s="74"/>
      <c r="B174" s="74"/>
      <c r="C174" s="74"/>
      <c r="D174" s="74"/>
      <c r="E174" s="74"/>
      <c r="F174" s="74"/>
      <c r="G174" s="74"/>
      <c r="H174" s="74"/>
      <c r="I174" s="74"/>
      <c r="J174" s="74"/>
      <c r="K174" s="74"/>
      <c r="L174" s="74"/>
      <c r="M174" s="74"/>
      <c r="N174" s="74"/>
      <c r="O174" s="74"/>
      <c r="P174" s="74"/>
      <c r="Q174" s="74"/>
      <c r="R174" s="74"/>
      <c r="S174" s="74"/>
      <c r="T174" s="74"/>
      <c r="U174" s="74"/>
      <c r="V174" s="74"/>
      <c r="W174" s="74"/>
      <c r="X174" s="74"/>
      <c r="Y174" s="74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  <c r="AR174" s="6"/>
      <c r="AS174" s="6"/>
      <c r="AT174" s="6"/>
      <c r="AU174" s="6"/>
      <c r="AV174" s="6"/>
      <c r="AW174" s="6"/>
      <c r="AX174" s="6"/>
      <c r="AY174" s="6"/>
      <c r="AZ174" s="6"/>
      <c r="BA174" s="6"/>
      <c r="BB174" s="6"/>
      <c r="BC174" s="6"/>
      <c r="BD174" s="6"/>
      <c r="BE174" s="6"/>
      <c r="BF174" s="6"/>
      <c r="BG174" s="6"/>
      <c r="BH174" s="6"/>
      <c r="BI174" s="6"/>
      <c r="BJ174" s="47"/>
      <c r="BK174" s="47"/>
      <c r="BL174" s="47"/>
      <c r="BM174" s="47"/>
      <c r="BN174" s="47"/>
      <c r="BO174" s="47"/>
      <c r="BP174" s="47"/>
      <c r="BQ174" s="47"/>
      <c r="BR174" s="47"/>
      <c r="BS174" s="47"/>
      <c r="BT174" s="47"/>
      <c r="BU174" s="47"/>
      <c r="BV174" s="47"/>
      <c r="BW174" s="47"/>
      <c r="BX174" s="47"/>
      <c r="BY174" s="128"/>
    </row>
    <row r="175" spans="1:77" ht="22.5" customHeight="1" x14ac:dyDescent="0.25">
      <c r="A175" s="74"/>
      <c r="B175" s="74"/>
      <c r="C175" s="74"/>
      <c r="D175" s="74"/>
      <c r="E175" s="74"/>
      <c r="F175" s="74"/>
      <c r="G175" s="74"/>
      <c r="H175" s="74"/>
      <c r="I175" s="74"/>
      <c r="J175" s="74"/>
      <c r="K175" s="74"/>
      <c r="L175" s="74"/>
      <c r="M175" s="74"/>
      <c r="N175" s="74"/>
      <c r="O175" s="74"/>
      <c r="P175" s="74"/>
      <c r="Q175" s="74"/>
      <c r="R175" s="74"/>
      <c r="S175" s="74"/>
      <c r="T175" s="74"/>
      <c r="U175" s="74"/>
      <c r="V175" s="74"/>
      <c r="W175" s="74"/>
      <c r="X175" s="74"/>
      <c r="Y175" s="74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  <c r="AR175" s="6"/>
      <c r="AS175" s="6"/>
      <c r="AT175" s="6"/>
      <c r="AU175" s="6"/>
      <c r="AV175" s="6"/>
      <c r="AW175" s="6"/>
      <c r="AX175" s="6"/>
      <c r="AY175" s="6"/>
      <c r="AZ175" s="6"/>
      <c r="BA175" s="6"/>
      <c r="BB175" s="6"/>
      <c r="BC175" s="6"/>
      <c r="BD175" s="6"/>
      <c r="BE175" s="6"/>
      <c r="BF175" s="6"/>
      <c r="BG175" s="6"/>
      <c r="BH175" s="6"/>
      <c r="BI175" s="6"/>
      <c r="BJ175" s="47"/>
      <c r="BK175" s="47"/>
      <c r="BL175" s="47"/>
      <c r="BM175" s="47"/>
      <c r="BN175" s="47"/>
      <c r="BO175" s="47"/>
      <c r="BP175" s="47"/>
      <c r="BQ175" s="47"/>
      <c r="BR175" s="47"/>
      <c r="BS175" s="47"/>
      <c r="BT175" s="47"/>
      <c r="BU175" s="47"/>
      <c r="BV175" s="47"/>
      <c r="BW175" s="47"/>
      <c r="BX175" s="47"/>
      <c r="BY175" s="128"/>
    </row>
    <row r="176" spans="1:77" ht="22.5" customHeight="1" x14ac:dyDescent="0.25">
      <c r="A176" s="74"/>
      <c r="B176" s="74"/>
      <c r="C176" s="74"/>
      <c r="D176" s="74"/>
      <c r="E176" s="74"/>
      <c r="F176" s="74"/>
      <c r="G176" s="74"/>
      <c r="H176" s="74"/>
      <c r="I176" s="74"/>
      <c r="J176" s="74"/>
      <c r="K176" s="74"/>
      <c r="L176" s="74"/>
      <c r="M176" s="74"/>
      <c r="N176" s="74"/>
      <c r="O176" s="74"/>
      <c r="P176" s="74"/>
      <c r="Q176" s="74"/>
      <c r="R176" s="74"/>
      <c r="S176" s="74"/>
      <c r="T176" s="74"/>
      <c r="U176" s="74"/>
      <c r="V176" s="74"/>
      <c r="W176" s="74"/>
      <c r="X176" s="74"/>
      <c r="Y176" s="74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  <c r="AR176" s="6"/>
      <c r="AS176" s="6"/>
      <c r="AT176" s="6"/>
      <c r="AU176" s="6"/>
      <c r="AV176" s="6"/>
      <c r="AW176" s="6"/>
      <c r="AX176" s="6"/>
      <c r="AY176" s="6"/>
      <c r="AZ176" s="6"/>
      <c r="BA176" s="6"/>
      <c r="BB176" s="6"/>
      <c r="BC176" s="6"/>
      <c r="BD176" s="6"/>
      <c r="BE176" s="6"/>
      <c r="BF176" s="6"/>
      <c r="BG176" s="6"/>
      <c r="BH176" s="6"/>
      <c r="BI176" s="6"/>
      <c r="BJ176" s="47"/>
      <c r="BK176" s="47"/>
      <c r="BL176" s="47"/>
      <c r="BM176" s="47"/>
      <c r="BN176" s="47"/>
      <c r="BO176" s="47"/>
      <c r="BP176" s="47"/>
      <c r="BQ176" s="47"/>
      <c r="BR176" s="47"/>
      <c r="BS176" s="47"/>
      <c r="BT176" s="47"/>
      <c r="BU176" s="47"/>
      <c r="BV176" s="47"/>
      <c r="BW176" s="47"/>
      <c r="BX176" s="47"/>
      <c r="BY176" s="128"/>
    </row>
    <row r="177" spans="1:77" ht="22.5" customHeight="1" x14ac:dyDescent="0.25">
      <c r="A177" s="74"/>
      <c r="B177" s="74"/>
      <c r="C177" s="74"/>
      <c r="D177" s="74"/>
      <c r="E177" s="74"/>
      <c r="F177" s="74"/>
      <c r="G177" s="74"/>
      <c r="H177" s="74"/>
      <c r="I177" s="74"/>
      <c r="J177" s="74"/>
      <c r="K177" s="74"/>
      <c r="L177" s="74"/>
      <c r="M177" s="74"/>
      <c r="N177" s="74"/>
      <c r="O177" s="74"/>
      <c r="P177" s="74"/>
      <c r="Q177" s="74"/>
      <c r="R177" s="74"/>
      <c r="S177" s="74"/>
      <c r="T177" s="74"/>
      <c r="U177" s="74"/>
      <c r="V177" s="74"/>
      <c r="W177" s="74"/>
      <c r="X177" s="74"/>
      <c r="Y177" s="74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  <c r="AR177" s="6"/>
      <c r="AS177" s="6"/>
      <c r="AT177" s="6"/>
      <c r="AU177" s="6"/>
      <c r="AV177" s="6"/>
      <c r="AW177" s="6"/>
      <c r="AX177" s="6"/>
      <c r="AY177" s="6"/>
      <c r="AZ177" s="6"/>
      <c r="BA177" s="6"/>
      <c r="BB177" s="6"/>
      <c r="BC177" s="6"/>
      <c r="BD177" s="6"/>
      <c r="BE177" s="6"/>
      <c r="BF177" s="6"/>
      <c r="BG177" s="6"/>
      <c r="BH177" s="6"/>
      <c r="BI177" s="6"/>
      <c r="BJ177" s="47"/>
      <c r="BK177" s="47"/>
      <c r="BL177" s="47"/>
      <c r="BM177" s="47"/>
      <c r="BN177" s="47"/>
      <c r="BO177" s="47"/>
      <c r="BP177" s="47"/>
      <c r="BQ177" s="47"/>
      <c r="BR177" s="47"/>
      <c r="BS177" s="47"/>
      <c r="BT177" s="47"/>
      <c r="BU177" s="47"/>
      <c r="BV177" s="47"/>
      <c r="BW177" s="47"/>
      <c r="BX177" s="47"/>
      <c r="BY177" s="128"/>
    </row>
    <row r="178" spans="1:77" ht="22.5" customHeight="1" x14ac:dyDescent="0.25">
      <c r="A178" s="74"/>
      <c r="B178" s="74"/>
      <c r="C178" s="74"/>
      <c r="D178" s="74"/>
      <c r="E178" s="74"/>
      <c r="F178" s="74"/>
      <c r="G178" s="74"/>
      <c r="H178" s="74"/>
      <c r="I178" s="74"/>
      <c r="J178" s="74"/>
      <c r="K178" s="74"/>
      <c r="L178" s="74"/>
      <c r="M178" s="74"/>
      <c r="N178" s="74"/>
      <c r="O178" s="74"/>
      <c r="P178" s="74"/>
      <c r="Q178" s="74"/>
      <c r="R178" s="74"/>
      <c r="S178" s="74"/>
      <c r="T178" s="74"/>
      <c r="U178" s="74"/>
      <c r="V178" s="74"/>
      <c r="W178" s="74"/>
      <c r="X178" s="74"/>
      <c r="Y178" s="74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  <c r="AR178" s="6"/>
      <c r="AS178" s="6"/>
      <c r="AT178" s="6"/>
      <c r="AU178" s="6"/>
      <c r="AV178" s="6"/>
      <c r="AW178" s="6"/>
      <c r="AX178" s="6"/>
      <c r="AY178" s="6"/>
      <c r="AZ178" s="6"/>
      <c r="BA178" s="6"/>
      <c r="BB178" s="6"/>
      <c r="BC178" s="6"/>
      <c r="BD178" s="6"/>
      <c r="BE178" s="6"/>
      <c r="BF178" s="6"/>
      <c r="BG178" s="6"/>
      <c r="BH178" s="6"/>
      <c r="BI178" s="6"/>
      <c r="BJ178" s="47"/>
      <c r="BK178" s="47"/>
      <c r="BL178" s="47"/>
      <c r="BM178" s="47"/>
      <c r="BN178" s="47"/>
      <c r="BO178" s="47"/>
      <c r="BP178" s="47"/>
      <c r="BQ178" s="47"/>
      <c r="BR178" s="47"/>
      <c r="BS178" s="47"/>
      <c r="BT178" s="47"/>
      <c r="BU178" s="47"/>
      <c r="BV178" s="47"/>
      <c r="BW178" s="47"/>
      <c r="BX178" s="47"/>
      <c r="BY178" s="128"/>
    </row>
    <row r="179" spans="1:77" ht="22.5" customHeight="1" x14ac:dyDescent="0.25">
      <c r="A179" s="74"/>
      <c r="B179" s="74"/>
      <c r="C179" s="74"/>
      <c r="D179" s="74"/>
      <c r="E179" s="74"/>
      <c r="F179" s="74"/>
      <c r="G179" s="74"/>
      <c r="H179" s="74"/>
      <c r="I179" s="74"/>
      <c r="J179" s="74"/>
      <c r="K179" s="74"/>
      <c r="L179" s="74"/>
      <c r="M179" s="74"/>
      <c r="N179" s="74"/>
      <c r="O179" s="74"/>
      <c r="P179" s="74"/>
      <c r="Q179" s="74"/>
      <c r="R179" s="74"/>
      <c r="S179" s="74"/>
      <c r="T179" s="74"/>
      <c r="U179" s="74"/>
      <c r="V179" s="74"/>
      <c r="W179" s="74"/>
      <c r="X179" s="74"/>
      <c r="Y179" s="74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  <c r="AR179" s="6"/>
      <c r="AS179" s="6"/>
      <c r="AT179" s="6"/>
      <c r="AU179" s="6"/>
      <c r="AV179" s="6"/>
      <c r="AW179" s="6"/>
      <c r="AX179" s="6"/>
      <c r="AY179" s="6"/>
      <c r="AZ179" s="6"/>
      <c r="BA179" s="6"/>
      <c r="BB179" s="6"/>
      <c r="BC179" s="6"/>
      <c r="BD179" s="6"/>
      <c r="BE179" s="6"/>
      <c r="BF179" s="6"/>
      <c r="BG179" s="6"/>
      <c r="BH179" s="6"/>
      <c r="BI179" s="6"/>
      <c r="BJ179" s="47"/>
      <c r="BK179" s="47"/>
      <c r="BL179" s="47"/>
      <c r="BM179" s="47"/>
      <c r="BN179" s="47"/>
      <c r="BO179" s="47"/>
      <c r="BP179" s="47"/>
      <c r="BQ179" s="47"/>
      <c r="BR179" s="47"/>
      <c r="BS179" s="47"/>
      <c r="BT179" s="47"/>
      <c r="BU179" s="47"/>
      <c r="BV179" s="47"/>
      <c r="BW179" s="47"/>
      <c r="BX179" s="47"/>
      <c r="BY179" s="128"/>
    </row>
    <row r="180" spans="1:77" ht="22.5" customHeight="1" x14ac:dyDescent="0.25">
      <c r="A180" s="74"/>
      <c r="B180" s="74"/>
      <c r="C180" s="74"/>
      <c r="D180" s="74"/>
      <c r="E180" s="74"/>
      <c r="F180" s="74"/>
      <c r="G180" s="74"/>
      <c r="H180" s="74"/>
      <c r="I180" s="74"/>
      <c r="J180" s="74"/>
      <c r="K180" s="74"/>
      <c r="L180" s="74"/>
      <c r="M180" s="74"/>
      <c r="N180" s="74"/>
      <c r="O180" s="74"/>
      <c r="P180" s="74"/>
      <c r="Q180" s="74"/>
      <c r="R180" s="74"/>
      <c r="S180" s="74"/>
      <c r="T180" s="74"/>
      <c r="U180" s="74"/>
      <c r="V180" s="74"/>
      <c r="W180" s="74"/>
      <c r="X180" s="74"/>
      <c r="Y180" s="74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  <c r="AR180" s="6"/>
      <c r="AS180" s="6"/>
      <c r="AT180" s="6"/>
      <c r="AU180" s="6"/>
      <c r="AV180" s="6"/>
      <c r="AW180" s="6"/>
      <c r="AX180" s="6"/>
      <c r="AY180" s="6"/>
      <c r="AZ180" s="6"/>
      <c r="BA180" s="6"/>
      <c r="BB180" s="6"/>
      <c r="BC180" s="6"/>
      <c r="BD180" s="6"/>
      <c r="BE180" s="6"/>
      <c r="BF180" s="6"/>
      <c r="BG180" s="6"/>
      <c r="BH180" s="6"/>
      <c r="BI180" s="6"/>
      <c r="BJ180" s="47"/>
      <c r="BK180" s="47"/>
      <c r="BL180" s="47"/>
      <c r="BM180" s="47"/>
      <c r="BN180" s="47"/>
      <c r="BO180" s="47"/>
      <c r="BP180" s="47"/>
      <c r="BQ180" s="47"/>
      <c r="BR180" s="47"/>
      <c r="BS180" s="47"/>
      <c r="BT180" s="47"/>
      <c r="BU180" s="47"/>
      <c r="BV180" s="47"/>
      <c r="BW180" s="47"/>
      <c r="BX180" s="47"/>
      <c r="BY180" s="128"/>
    </row>
    <row r="181" spans="1:77" ht="22.5" customHeight="1" x14ac:dyDescent="0.25">
      <c r="A181" s="74"/>
      <c r="B181" s="74"/>
      <c r="C181" s="74"/>
      <c r="D181" s="74"/>
      <c r="E181" s="74"/>
      <c r="F181" s="74"/>
      <c r="G181" s="74"/>
      <c r="H181" s="74"/>
      <c r="I181" s="74"/>
      <c r="J181" s="74"/>
      <c r="K181" s="74"/>
      <c r="L181" s="74"/>
      <c r="M181" s="74"/>
      <c r="N181" s="74"/>
      <c r="O181" s="74"/>
      <c r="P181" s="74"/>
      <c r="Q181" s="74"/>
      <c r="R181" s="74"/>
      <c r="S181" s="74"/>
      <c r="T181" s="74"/>
      <c r="U181" s="74"/>
      <c r="V181" s="74"/>
      <c r="W181" s="74"/>
      <c r="X181" s="74"/>
      <c r="Y181" s="74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  <c r="AR181" s="6"/>
      <c r="AS181" s="6"/>
      <c r="AT181" s="6"/>
      <c r="AU181" s="6"/>
      <c r="AV181" s="6"/>
      <c r="AW181" s="6"/>
      <c r="AX181" s="6"/>
      <c r="AY181" s="6"/>
      <c r="AZ181" s="6"/>
      <c r="BA181" s="6"/>
      <c r="BB181" s="6"/>
      <c r="BC181" s="6"/>
      <c r="BD181" s="6"/>
      <c r="BE181" s="6"/>
      <c r="BF181" s="6"/>
      <c r="BG181" s="6"/>
      <c r="BH181" s="6"/>
      <c r="BI181" s="6"/>
      <c r="BJ181" s="47"/>
      <c r="BK181" s="47"/>
      <c r="BL181" s="47"/>
      <c r="BM181" s="47"/>
      <c r="BN181" s="47"/>
      <c r="BO181" s="47"/>
      <c r="BP181" s="47"/>
      <c r="BQ181" s="47"/>
      <c r="BR181" s="47"/>
      <c r="BS181" s="47"/>
      <c r="BT181" s="47"/>
      <c r="BU181" s="47"/>
      <c r="BV181" s="47"/>
      <c r="BW181" s="47"/>
      <c r="BX181" s="47"/>
      <c r="BY181" s="128"/>
    </row>
    <row r="182" spans="1:77" ht="22.5" customHeight="1" x14ac:dyDescent="0.25">
      <c r="A182" s="74"/>
      <c r="B182" s="74"/>
      <c r="C182" s="74"/>
      <c r="D182" s="74"/>
      <c r="E182" s="74"/>
      <c r="F182" s="74"/>
      <c r="G182" s="74"/>
      <c r="H182" s="74"/>
      <c r="I182" s="74"/>
      <c r="J182" s="74"/>
      <c r="K182" s="74"/>
      <c r="L182" s="74"/>
      <c r="M182" s="74"/>
      <c r="N182" s="74"/>
      <c r="O182" s="74"/>
      <c r="P182" s="74"/>
      <c r="Q182" s="74"/>
      <c r="R182" s="74"/>
      <c r="S182" s="74"/>
      <c r="T182" s="74"/>
      <c r="U182" s="74"/>
      <c r="V182" s="74"/>
      <c r="W182" s="74"/>
      <c r="X182" s="74"/>
      <c r="Y182" s="74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  <c r="AR182" s="6"/>
      <c r="AS182" s="6"/>
      <c r="AT182" s="6"/>
      <c r="AU182" s="6"/>
      <c r="AV182" s="6"/>
      <c r="AW182" s="6"/>
      <c r="AX182" s="6"/>
      <c r="AY182" s="6"/>
      <c r="AZ182" s="6"/>
      <c r="BA182" s="6"/>
      <c r="BB182" s="6"/>
      <c r="BC182" s="6"/>
      <c r="BD182" s="6"/>
      <c r="BE182" s="6"/>
      <c r="BF182" s="6"/>
      <c r="BG182" s="6"/>
      <c r="BH182" s="6"/>
      <c r="BI182" s="6"/>
      <c r="BJ182" s="47"/>
      <c r="BK182" s="47"/>
      <c r="BL182" s="47"/>
      <c r="BM182" s="47"/>
      <c r="BN182" s="47"/>
      <c r="BO182" s="47"/>
      <c r="BP182" s="47"/>
      <c r="BQ182" s="47"/>
      <c r="BR182" s="47"/>
      <c r="BS182" s="47"/>
      <c r="BT182" s="47"/>
      <c r="BU182" s="47"/>
      <c r="BV182" s="47"/>
      <c r="BW182" s="47"/>
      <c r="BX182" s="47"/>
      <c r="BY182" s="128"/>
    </row>
    <row r="183" spans="1:77" ht="22.5" customHeight="1" x14ac:dyDescent="0.25">
      <c r="A183" s="74"/>
      <c r="B183" s="74"/>
      <c r="C183" s="74"/>
      <c r="D183" s="74"/>
      <c r="E183" s="74"/>
      <c r="F183" s="74"/>
      <c r="G183" s="74"/>
      <c r="H183" s="74"/>
      <c r="I183" s="74"/>
      <c r="J183" s="74"/>
      <c r="K183" s="74"/>
      <c r="L183" s="74"/>
      <c r="M183" s="74"/>
      <c r="N183" s="74"/>
      <c r="O183" s="74"/>
      <c r="P183" s="74"/>
      <c r="Q183" s="74"/>
      <c r="R183" s="74"/>
      <c r="S183" s="74"/>
      <c r="T183" s="74"/>
      <c r="U183" s="74"/>
      <c r="V183" s="74"/>
      <c r="W183" s="74"/>
      <c r="X183" s="74"/>
      <c r="Y183" s="74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  <c r="AR183" s="6"/>
      <c r="AS183" s="6"/>
      <c r="AT183" s="6"/>
      <c r="AU183" s="6"/>
      <c r="AV183" s="6"/>
      <c r="AW183" s="6"/>
      <c r="AX183" s="6"/>
      <c r="AY183" s="6"/>
      <c r="AZ183" s="6"/>
      <c r="BA183" s="6"/>
      <c r="BB183" s="6"/>
      <c r="BC183" s="6"/>
      <c r="BD183" s="6"/>
      <c r="BE183" s="6"/>
      <c r="BF183" s="6"/>
      <c r="BG183" s="6"/>
      <c r="BH183" s="6"/>
      <c r="BI183" s="6"/>
      <c r="BJ183" s="47"/>
      <c r="BK183" s="47"/>
      <c r="BL183" s="47"/>
      <c r="BM183" s="47"/>
      <c r="BN183" s="47"/>
      <c r="BO183" s="47"/>
      <c r="BP183" s="47"/>
      <c r="BQ183" s="47"/>
      <c r="BR183" s="47"/>
      <c r="BS183" s="47"/>
      <c r="BT183" s="47"/>
      <c r="BU183" s="47"/>
      <c r="BV183" s="47"/>
      <c r="BW183" s="47"/>
      <c r="BX183" s="47"/>
      <c r="BY183" s="128"/>
    </row>
    <row r="184" spans="1:77" ht="22.5" customHeight="1" x14ac:dyDescent="0.25">
      <c r="A184" s="74"/>
      <c r="B184" s="74"/>
      <c r="C184" s="74"/>
      <c r="D184" s="74"/>
      <c r="E184" s="74"/>
      <c r="F184" s="74"/>
      <c r="G184" s="74"/>
      <c r="H184" s="74"/>
      <c r="I184" s="74"/>
      <c r="J184" s="74"/>
      <c r="K184" s="74"/>
      <c r="L184" s="74"/>
      <c r="M184" s="74"/>
      <c r="N184" s="74"/>
      <c r="O184" s="74"/>
      <c r="P184" s="74"/>
      <c r="Q184" s="74"/>
      <c r="R184" s="74"/>
      <c r="S184" s="74"/>
      <c r="T184" s="74"/>
      <c r="U184" s="74"/>
      <c r="V184" s="74"/>
      <c r="W184" s="74"/>
      <c r="X184" s="74"/>
      <c r="Y184" s="74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  <c r="AR184" s="6"/>
      <c r="AS184" s="6"/>
      <c r="AT184" s="6"/>
      <c r="AU184" s="6"/>
      <c r="AV184" s="6"/>
      <c r="AW184" s="6"/>
      <c r="AX184" s="6"/>
      <c r="AY184" s="6"/>
      <c r="AZ184" s="6"/>
      <c r="BA184" s="6"/>
      <c r="BB184" s="6"/>
      <c r="BC184" s="6"/>
      <c r="BD184" s="6"/>
      <c r="BE184" s="6"/>
      <c r="BF184" s="6"/>
      <c r="BG184" s="6"/>
      <c r="BH184" s="6"/>
      <c r="BI184" s="6"/>
      <c r="BJ184" s="47"/>
      <c r="BK184" s="47"/>
      <c r="BL184" s="47"/>
      <c r="BM184" s="47"/>
      <c r="BN184" s="47"/>
      <c r="BO184" s="47"/>
      <c r="BP184" s="47"/>
      <c r="BQ184" s="47"/>
      <c r="BR184" s="47"/>
      <c r="BS184" s="47"/>
      <c r="BT184" s="47"/>
      <c r="BU184" s="47"/>
      <c r="BV184" s="47"/>
      <c r="BW184" s="47"/>
      <c r="BX184" s="47"/>
      <c r="BY184" s="128"/>
    </row>
    <row r="185" spans="1:77" ht="22.5" customHeight="1" x14ac:dyDescent="0.25">
      <c r="A185" s="74"/>
      <c r="B185" s="74"/>
      <c r="C185" s="74"/>
      <c r="D185" s="74"/>
      <c r="E185" s="74"/>
      <c r="F185" s="74"/>
      <c r="G185" s="74"/>
      <c r="H185" s="74"/>
      <c r="I185" s="74"/>
      <c r="J185" s="74"/>
      <c r="K185" s="74"/>
      <c r="L185" s="74"/>
      <c r="M185" s="74"/>
      <c r="N185" s="74"/>
      <c r="O185" s="74"/>
      <c r="P185" s="74"/>
      <c r="Q185" s="74"/>
      <c r="R185" s="74"/>
      <c r="S185" s="74"/>
      <c r="T185" s="74"/>
      <c r="U185" s="74"/>
      <c r="V185" s="74"/>
      <c r="W185" s="74"/>
      <c r="X185" s="74"/>
      <c r="Y185" s="74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  <c r="AR185" s="6"/>
      <c r="AS185" s="6"/>
      <c r="AT185" s="6"/>
      <c r="AU185" s="6"/>
      <c r="AV185" s="6"/>
      <c r="AW185" s="6"/>
      <c r="AX185" s="6"/>
      <c r="AY185" s="6"/>
      <c r="AZ185" s="6"/>
      <c r="BA185" s="6"/>
      <c r="BB185" s="6"/>
      <c r="BC185" s="6"/>
      <c r="BD185" s="6"/>
      <c r="BE185" s="6"/>
      <c r="BF185" s="6"/>
      <c r="BG185" s="6"/>
      <c r="BH185" s="6"/>
      <c r="BI185" s="6"/>
      <c r="BJ185" s="47"/>
      <c r="BK185" s="47"/>
      <c r="BL185" s="47"/>
      <c r="BM185" s="47"/>
      <c r="BN185" s="47"/>
      <c r="BO185" s="47"/>
      <c r="BP185" s="47"/>
      <c r="BQ185" s="47"/>
      <c r="BR185" s="47"/>
      <c r="BS185" s="47"/>
      <c r="BT185" s="47"/>
      <c r="BU185" s="47"/>
      <c r="BV185" s="47"/>
      <c r="BW185" s="47"/>
      <c r="BX185" s="47"/>
      <c r="BY185" s="128"/>
    </row>
    <row r="186" spans="1:77" ht="22.5" customHeight="1" x14ac:dyDescent="0.25">
      <c r="A186" s="74"/>
      <c r="B186" s="74"/>
      <c r="C186" s="74"/>
      <c r="D186" s="74"/>
      <c r="E186" s="74"/>
      <c r="F186" s="74"/>
      <c r="G186" s="74"/>
      <c r="H186" s="74"/>
      <c r="I186" s="74"/>
      <c r="J186" s="74"/>
      <c r="K186" s="74"/>
      <c r="L186" s="74"/>
      <c r="M186" s="74"/>
      <c r="N186" s="74"/>
      <c r="O186" s="74"/>
      <c r="P186" s="74"/>
      <c r="Q186" s="74"/>
      <c r="R186" s="74"/>
      <c r="S186" s="74"/>
      <c r="T186" s="74"/>
      <c r="U186" s="74"/>
      <c r="V186" s="74"/>
      <c r="W186" s="74"/>
      <c r="X186" s="74"/>
      <c r="Y186" s="74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  <c r="AR186" s="6"/>
      <c r="AS186" s="6"/>
      <c r="AT186" s="6"/>
      <c r="AU186" s="6"/>
      <c r="AV186" s="6"/>
      <c r="AW186" s="6"/>
      <c r="AX186" s="6"/>
      <c r="AY186" s="6"/>
      <c r="AZ186" s="6"/>
      <c r="BA186" s="6"/>
      <c r="BB186" s="6"/>
      <c r="BC186" s="6"/>
      <c r="BD186" s="6"/>
      <c r="BE186" s="6"/>
      <c r="BF186" s="6"/>
      <c r="BG186" s="6"/>
      <c r="BH186" s="6"/>
      <c r="BI186" s="6"/>
      <c r="BJ186" s="47"/>
      <c r="BK186" s="47"/>
      <c r="BL186" s="47"/>
      <c r="BM186" s="47"/>
      <c r="BN186" s="47"/>
      <c r="BO186" s="47"/>
      <c r="BP186" s="47"/>
      <c r="BQ186" s="47"/>
      <c r="BR186" s="47"/>
      <c r="BS186" s="47"/>
      <c r="BT186" s="47"/>
      <c r="BU186" s="47"/>
      <c r="BV186" s="47"/>
      <c r="BW186" s="47"/>
      <c r="BX186" s="47"/>
      <c r="BY186" s="128"/>
    </row>
    <row r="187" spans="1:77" ht="22.5" customHeight="1" x14ac:dyDescent="0.25">
      <c r="A187" s="74"/>
      <c r="B187" s="74"/>
      <c r="C187" s="74"/>
      <c r="D187" s="74"/>
      <c r="E187" s="74"/>
      <c r="F187" s="74"/>
      <c r="G187" s="74"/>
      <c r="H187" s="74"/>
      <c r="I187" s="74"/>
      <c r="J187" s="74"/>
      <c r="K187" s="74"/>
      <c r="L187" s="74"/>
      <c r="M187" s="74"/>
      <c r="N187" s="74"/>
      <c r="O187" s="74"/>
      <c r="P187" s="74"/>
      <c r="Q187" s="74"/>
      <c r="R187" s="74"/>
      <c r="S187" s="74"/>
      <c r="T187" s="74"/>
      <c r="U187" s="74"/>
      <c r="V187" s="74"/>
      <c r="W187" s="74"/>
      <c r="X187" s="74"/>
      <c r="Y187" s="74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  <c r="AR187" s="6"/>
      <c r="AS187" s="6"/>
      <c r="AT187" s="6"/>
      <c r="AU187" s="6"/>
      <c r="AV187" s="6"/>
      <c r="AW187" s="6"/>
      <c r="AX187" s="6"/>
      <c r="AY187" s="6"/>
      <c r="AZ187" s="6"/>
      <c r="BA187" s="6"/>
      <c r="BB187" s="6"/>
      <c r="BC187" s="6"/>
      <c r="BD187" s="6"/>
      <c r="BE187" s="6"/>
      <c r="BF187" s="6"/>
      <c r="BG187" s="6"/>
      <c r="BH187" s="6"/>
      <c r="BI187" s="6"/>
      <c r="BJ187" s="47"/>
      <c r="BK187" s="47"/>
      <c r="BL187" s="47"/>
      <c r="BM187" s="47"/>
      <c r="BN187" s="47"/>
      <c r="BO187" s="47"/>
      <c r="BP187" s="47"/>
      <c r="BQ187" s="47"/>
      <c r="BR187" s="47"/>
      <c r="BS187" s="47"/>
      <c r="BT187" s="47"/>
      <c r="BU187" s="47"/>
      <c r="BV187" s="47"/>
      <c r="BW187" s="47"/>
      <c r="BX187" s="47"/>
      <c r="BY187" s="128"/>
    </row>
    <row r="188" spans="1:77" ht="22.5" customHeight="1" x14ac:dyDescent="0.25">
      <c r="A188" s="74"/>
      <c r="B188" s="74"/>
      <c r="C188" s="74"/>
      <c r="D188" s="74"/>
      <c r="E188" s="74"/>
      <c r="F188" s="74"/>
      <c r="G188" s="74"/>
      <c r="H188" s="74"/>
      <c r="I188" s="74"/>
      <c r="J188" s="74"/>
      <c r="K188" s="74"/>
      <c r="L188" s="74"/>
      <c r="M188" s="74"/>
      <c r="N188" s="74"/>
      <c r="O188" s="74"/>
      <c r="P188" s="74"/>
      <c r="Q188" s="74"/>
      <c r="R188" s="74"/>
      <c r="S188" s="74"/>
      <c r="T188" s="74"/>
      <c r="U188" s="74"/>
      <c r="V188" s="74"/>
      <c r="W188" s="74"/>
      <c r="X188" s="74"/>
      <c r="Y188" s="74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  <c r="AR188" s="6"/>
      <c r="AS188" s="6"/>
      <c r="AT188" s="6"/>
      <c r="AU188" s="6"/>
      <c r="AV188" s="6"/>
      <c r="AW188" s="6"/>
      <c r="AX188" s="6"/>
      <c r="AY188" s="6"/>
      <c r="AZ188" s="6"/>
      <c r="BA188" s="6"/>
      <c r="BB188" s="6"/>
      <c r="BC188" s="6"/>
      <c r="BD188" s="6"/>
      <c r="BE188" s="6"/>
      <c r="BF188" s="6"/>
      <c r="BG188" s="6"/>
      <c r="BH188" s="6"/>
      <c r="BI188" s="6"/>
      <c r="BJ188" s="47"/>
      <c r="BK188" s="47"/>
      <c r="BL188" s="47"/>
      <c r="BM188" s="47"/>
      <c r="BN188" s="47"/>
      <c r="BO188" s="47"/>
      <c r="BP188" s="47"/>
      <c r="BQ188" s="47"/>
      <c r="BR188" s="47"/>
      <c r="BS188" s="47"/>
      <c r="BT188" s="47"/>
      <c r="BU188" s="47"/>
      <c r="BV188" s="47"/>
      <c r="BW188" s="47"/>
      <c r="BX188" s="47"/>
      <c r="BY188" s="128"/>
    </row>
    <row r="189" spans="1:77" ht="22.5" customHeight="1" x14ac:dyDescent="0.25">
      <c r="A189" s="74"/>
      <c r="B189" s="74"/>
      <c r="C189" s="74"/>
      <c r="D189" s="74"/>
      <c r="E189" s="74"/>
      <c r="F189" s="74"/>
      <c r="G189" s="74"/>
      <c r="H189" s="74"/>
      <c r="I189" s="74"/>
      <c r="J189" s="74"/>
      <c r="K189" s="74"/>
      <c r="L189" s="74"/>
      <c r="M189" s="74"/>
      <c r="N189" s="74"/>
      <c r="O189" s="74"/>
      <c r="P189" s="74"/>
      <c r="Q189" s="74"/>
      <c r="R189" s="74"/>
      <c r="S189" s="74"/>
      <c r="T189" s="74"/>
      <c r="U189" s="74"/>
      <c r="V189" s="74"/>
      <c r="W189" s="74"/>
      <c r="X189" s="74"/>
      <c r="Y189" s="74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  <c r="AR189" s="6"/>
      <c r="AS189" s="6"/>
      <c r="AT189" s="6"/>
      <c r="AU189" s="6"/>
      <c r="AV189" s="6"/>
      <c r="AW189" s="6"/>
      <c r="AX189" s="6"/>
      <c r="AY189" s="6"/>
      <c r="AZ189" s="6"/>
      <c r="BA189" s="6"/>
      <c r="BB189" s="6"/>
      <c r="BC189" s="6"/>
      <c r="BD189" s="6"/>
      <c r="BE189" s="6"/>
      <c r="BF189" s="6"/>
      <c r="BG189" s="6"/>
      <c r="BH189" s="6"/>
      <c r="BI189" s="6"/>
      <c r="BJ189" s="47"/>
      <c r="BK189" s="47"/>
      <c r="BL189" s="47"/>
      <c r="BM189" s="47"/>
      <c r="BN189" s="47"/>
      <c r="BO189" s="47"/>
      <c r="BP189" s="47"/>
      <c r="BQ189" s="47"/>
      <c r="BR189" s="47"/>
      <c r="BS189" s="47"/>
      <c r="BT189" s="47"/>
      <c r="BU189" s="47"/>
      <c r="BV189" s="47"/>
      <c r="BW189" s="47"/>
      <c r="BX189" s="47"/>
      <c r="BY189" s="128"/>
    </row>
    <row r="190" spans="1:77" ht="22.5" customHeight="1" x14ac:dyDescent="0.25">
      <c r="A190" s="74"/>
      <c r="B190" s="74"/>
      <c r="C190" s="74"/>
      <c r="D190" s="74"/>
      <c r="E190" s="74"/>
      <c r="F190" s="74"/>
      <c r="G190" s="74"/>
      <c r="H190" s="74"/>
      <c r="I190" s="74"/>
      <c r="J190" s="74"/>
      <c r="K190" s="74"/>
      <c r="L190" s="74"/>
      <c r="M190" s="74"/>
      <c r="N190" s="74"/>
      <c r="O190" s="74"/>
      <c r="P190" s="74"/>
      <c r="Q190" s="74"/>
      <c r="R190" s="74"/>
      <c r="S190" s="74"/>
      <c r="T190" s="74"/>
      <c r="U190" s="74"/>
      <c r="V190" s="74"/>
      <c r="W190" s="74"/>
      <c r="X190" s="74"/>
      <c r="Y190" s="74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  <c r="AR190" s="6"/>
      <c r="AS190" s="6"/>
      <c r="AT190" s="6"/>
      <c r="AU190" s="6"/>
      <c r="AV190" s="6"/>
      <c r="AW190" s="6"/>
      <c r="AX190" s="6"/>
      <c r="AY190" s="6"/>
      <c r="AZ190" s="6"/>
      <c r="BA190" s="6"/>
      <c r="BB190" s="6"/>
      <c r="BC190" s="6"/>
      <c r="BD190" s="6"/>
      <c r="BE190" s="6"/>
      <c r="BF190" s="6"/>
      <c r="BG190" s="6"/>
      <c r="BH190" s="6"/>
      <c r="BI190" s="6"/>
      <c r="BJ190" s="47"/>
      <c r="BK190" s="47"/>
      <c r="BL190" s="47"/>
      <c r="BM190" s="47"/>
      <c r="BN190" s="47"/>
      <c r="BO190" s="47"/>
      <c r="BP190" s="47"/>
      <c r="BQ190" s="47"/>
      <c r="BR190" s="47"/>
      <c r="BS190" s="47"/>
      <c r="BT190" s="47"/>
      <c r="BU190" s="47"/>
      <c r="BV190" s="47"/>
      <c r="BW190" s="47"/>
      <c r="BX190" s="47"/>
      <c r="BY190" s="128"/>
    </row>
    <row r="191" spans="1:77" ht="22.5" customHeight="1" x14ac:dyDescent="0.25">
      <c r="A191" s="74"/>
      <c r="B191" s="74"/>
      <c r="C191" s="74"/>
      <c r="D191" s="74"/>
      <c r="E191" s="74"/>
      <c r="F191" s="74"/>
      <c r="G191" s="74"/>
      <c r="H191" s="74"/>
      <c r="I191" s="74"/>
      <c r="J191" s="74"/>
      <c r="K191" s="74"/>
      <c r="L191" s="74"/>
      <c r="M191" s="74"/>
      <c r="N191" s="74"/>
      <c r="O191" s="74"/>
      <c r="P191" s="74"/>
      <c r="Q191" s="74"/>
      <c r="R191" s="74"/>
      <c r="S191" s="74"/>
      <c r="T191" s="74"/>
      <c r="U191" s="74"/>
      <c r="V191" s="74"/>
      <c r="W191" s="74"/>
      <c r="X191" s="74"/>
      <c r="Y191" s="74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  <c r="AR191" s="6"/>
      <c r="AS191" s="6"/>
      <c r="AT191" s="6"/>
      <c r="AU191" s="6"/>
      <c r="AV191" s="6"/>
      <c r="AW191" s="6"/>
      <c r="AX191" s="6"/>
      <c r="AY191" s="6"/>
      <c r="AZ191" s="6"/>
      <c r="BA191" s="6"/>
      <c r="BB191" s="6"/>
      <c r="BC191" s="6"/>
      <c r="BD191" s="6"/>
      <c r="BE191" s="6"/>
      <c r="BF191" s="6"/>
      <c r="BG191" s="6"/>
      <c r="BH191" s="6"/>
      <c r="BI191" s="6"/>
      <c r="BJ191" s="47"/>
      <c r="BK191" s="47"/>
      <c r="BL191" s="47"/>
      <c r="BM191" s="47"/>
      <c r="BN191" s="47"/>
      <c r="BO191" s="47"/>
      <c r="BP191" s="47"/>
      <c r="BQ191" s="47"/>
      <c r="BR191" s="47"/>
      <c r="BS191" s="47"/>
      <c r="BT191" s="47"/>
      <c r="BU191" s="47"/>
      <c r="BV191" s="47"/>
      <c r="BW191" s="47"/>
      <c r="BX191" s="47"/>
      <c r="BY191" s="128"/>
    </row>
    <row r="192" spans="1:77" ht="22.5" customHeight="1" x14ac:dyDescent="0.25">
      <c r="A192" s="74"/>
      <c r="B192" s="74"/>
      <c r="C192" s="74"/>
      <c r="D192" s="74"/>
      <c r="E192" s="74"/>
      <c r="F192" s="74"/>
      <c r="G192" s="74"/>
      <c r="H192" s="74"/>
      <c r="I192" s="74"/>
      <c r="J192" s="74"/>
      <c r="K192" s="74"/>
      <c r="L192" s="74"/>
      <c r="M192" s="74"/>
      <c r="N192" s="74"/>
      <c r="O192" s="74"/>
      <c r="P192" s="74"/>
      <c r="Q192" s="74"/>
      <c r="R192" s="74"/>
      <c r="S192" s="74"/>
      <c r="T192" s="74"/>
      <c r="U192" s="74"/>
      <c r="V192" s="74"/>
      <c r="W192" s="74"/>
      <c r="X192" s="74"/>
      <c r="Y192" s="74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  <c r="AR192" s="6"/>
      <c r="AS192" s="6"/>
      <c r="AT192" s="6"/>
      <c r="AU192" s="6"/>
      <c r="AV192" s="6"/>
      <c r="AW192" s="6"/>
      <c r="AX192" s="6"/>
      <c r="AY192" s="6"/>
      <c r="AZ192" s="6"/>
      <c r="BA192" s="6"/>
      <c r="BB192" s="6"/>
      <c r="BC192" s="6"/>
      <c r="BD192" s="6"/>
      <c r="BE192" s="6"/>
      <c r="BF192" s="6"/>
      <c r="BG192" s="6"/>
      <c r="BH192" s="6"/>
      <c r="BI192" s="6"/>
      <c r="BJ192" s="47"/>
      <c r="BK192" s="47"/>
      <c r="BL192" s="47"/>
      <c r="BM192" s="47"/>
      <c r="BN192" s="47"/>
      <c r="BO192" s="47"/>
      <c r="BP192" s="47"/>
      <c r="BQ192" s="47"/>
      <c r="BR192" s="47"/>
      <c r="BS192" s="47"/>
      <c r="BT192" s="47"/>
      <c r="BU192" s="47"/>
      <c r="BV192" s="47"/>
      <c r="BW192" s="47"/>
      <c r="BX192" s="47"/>
      <c r="BY192" s="128"/>
    </row>
    <row r="193" spans="1:77" ht="22.5" customHeight="1" x14ac:dyDescent="0.25">
      <c r="A193" s="74"/>
      <c r="B193" s="74"/>
      <c r="C193" s="74"/>
      <c r="D193" s="74"/>
      <c r="E193" s="74"/>
      <c r="F193" s="74"/>
      <c r="G193" s="74"/>
      <c r="H193" s="74"/>
      <c r="I193" s="74"/>
      <c r="J193" s="74"/>
      <c r="K193" s="74"/>
      <c r="L193" s="74"/>
      <c r="M193" s="74"/>
      <c r="N193" s="74"/>
      <c r="O193" s="74"/>
      <c r="P193" s="74"/>
      <c r="Q193" s="74"/>
      <c r="R193" s="74"/>
      <c r="S193" s="74"/>
      <c r="T193" s="74"/>
      <c r="U193" s="74"/>
      <c r="V193" s="74"/>
      <c r="W193" s="74"/>
      <c r="X193" s="74"/>
      <c r="Y193" s="74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  <c r="AR193" s="6"/>
      <c r="AS193" s="6"/>
      <c r="AT193" s="6"/>
      <c r="AU193" s="6"/>
      <c r="AV193" s="6"/>
      <c r="AW193" s="6"/>
      <c r="AX193" s="6"/>
      <c r="AY193" s="6"/>
      <c r="AZ193" s="6"/>
      <c r="BA193" s="6"/>
      <c r="BB193" s="6"/>
      <c r="BC193" s="6"/>
      <c r="BD193" s="6"/>
      <c r="BE193" s="6"/>
      <c r="BF193" s="6"/>
      <c r="BG193" s="6"/>
      <c r="BH193" s="6"/>
      <c r="BI193" s="6"/>
      <c r="BJ193" s="47"/>
      <c r="BK193" s="47"/>
      <c r="BL193" s="47"/>
      <c r="BM193" s="47"/>
      <c r="BN193" s="47"/>
      <c r="BO193" s="47"/>
      <c r="BP193" s="47"/>
      <c r="BQ193" s="47"/>
      <c r="BR193" s="47"/>
      <c r="BS193" s="47"/>
      <c r="BT193" s="47"/>
      <c r="BU193" s="47"/>
      <c r="BV193" s="47"/>
      <c r="BW193" s="47"/>
      <c r="BX193" s="47"/>
      <c r="BY193" s="128"/>
    </row>
    <row r="194" spans="1:77" ht="22.5" customHeight="1" x14ac:dyDescent="0.25">
      <c r="A194" s="74"/>
      <c r="B194" s="74"/>
      <c r="C194" s="74"/>
      <c r="D194" s="74"/>
      <c r="E194" s="74"/>
      <c r="F194" s="74"/>
      <c r="G194" s="74"/>
      <c r="H194" s="74"/>
      <c r="I194" s="74"/>
      <c r="J194" s="74"/>
      <c r="K194" s="74"/>
      <c r="L194" s="74"/>
      <c r="M194" s="74"/>
      <c r="N194" s="74"/>
      <c r="O194" s="74"/>
      <c r="P194" s="74"/>
      <c r="Q194" s="74"/>
      <c r="R194" s="74"/>
      <c r="S194" s="74"/>
      <c r="T194" s="74"/>
      <c r="U194" s="74"/>
      <c r="V194" s="74"/>
      <c r="W194" s="74"/>
      <c r="X194" s="74"/>
      <c r="Y194" s="74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  <c r="AR194" s="6"/>
      <c r="AS194" s="6"/>
      <c r="AT194" s="6"/>
      <c r="AU194" s="6"/>
      <c r="AV194" s="6"/>
      <c r="AW194" s="6"/>
      <c r="AX194" s="6"/>
      <c r="AY194" s="6"/>
      <c r="AZ194" s="6"/>
      <c r="BA194" s="6"/>
      <c r="BB194" s="6"/>
      <c r="BC194" s="6"/>
      <c r="BD194" s="6"/>
      <c r="BE194" s="6"/>
      <c r="BF194" s="6"/>
      <c r="BG194" s="6"/>
      <c r="BH194" s="6"/>
      <c r="BI194" s="6"/>
      <c r="BJ194" s="47"/>
      <c r="BK194" s="47"/>
      <c r="BL194" s="47"/>
      <c r="BM194" s="47"/>
      <c r="BN194" s="47"/>
      <c r="BO194" s="47"/>
      <c r="BP194" s="47"/>
      <c r="BQ194" s="47"/>
      <c r="BR194" s="47"/>
      <c r="BS194" s="47"/>
      <c r="BT194" s="47"/>
      <c r="BU194" s="47"/>
      <c r="BV194" s="47"/>
      <c r="BW194" s="47"/>
      <c r="BX194" s="47"/>
      <c r="BY194" s="128"/>
    </row>
    <row r="195" spans="1:77" ht="22.5" customHeight="1" x14ac:dyDescent="0.25">
      <c r="A195" s="74"/>
      <c r="B195" s="74"/>
      <c r="C195" s="74"/>
      <c r="D195" s="74"/>
      <c r="E195" s="74"/>
      <c r="F195" s="74"/>
      <c r="G195" s="74"/>
      <c r="H195" s="74"/>
      <c r="I195" s="74"/>
      <c r="J195" s="74"/>
      <c r="K195" s="74"/>
      <c r="L195" s="74"/>
      <c r="M195" s="74"/>
      <c r="N195" s="74"/>
      <c r="O195" s="74"/>
      <c r="P195" s="74"/>
      <c r="Q195" s="74"/>
      <c r="R195" s="74"/>
      <c r="S195" s="74"/>
      <c r="T195" s="74"/>
      <c r="U195" s="74"/>
      <c r="V195" s="74"/>
      <c r="W195" s="74"/>
      <c r="X195" s="74"/>
      <c r="Y195" s="74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  <c r="AR195" s="6"/>
      <c r="AS195" s="6"/>
      <c r="AT195" s="6"/>
      <c r="AU195" s="6"/>
      <c r="AV195" s="6"/>
      <c r="AW195" s="6"/>
      <c r="AX195" s="6"/>
      <c r="AY195" s="6"/>
      <c r="AZ195" s="6"/>
      <c r="BA195" s="6"/>
      <c r="BB195" s="6"/>
      <c r="BC195" s="6"/>
      <c r="BD195" s="6"/>
      <c r="BE195" s="6"/>
      <c r="BF195" s="6"/>
      <c r="BG195" s="6"/>
      <c r="BH195" s="6"/>
      <c r="BI195" s="6"/>
      <c r="BJ195" s="106"/>
      <c r="BK195" s="106"/>
      <c r="BL195" s="106"/>
      <c r="BM195" s="106"/>
      <c r="BN195" s="106"/>
      <c r="BO195" s="106"/>
      <c r="BP195" s="106"/>
      <c r="BQ195" s="106"/>
      <c r="BR195" s="106"/>
      <c r="BS195" s="106"/>
      <c r="BT195" s="106"/>
      <c r="BU195" s="106"/>
      <c r="BV195" s="106"/>
      <c r="BW195" s="106"/>
      <c r="BX195" s="47"/>
      <c r="BY195" s="128"/>
    </row>
    <row r="196" spans="1:77" ht="22.5" customHeight="1" x14ac:dyDescent="0.25">
      <c r="A196" s="97"/>
      <c r="B196" s="97"/>
      <c r="C196" s="97"/>
      <c r="D196" s="97"/>
      <c r="E196" s="97"/>
      <c r="F196" s="97"/>
      <c r="G196" s="97"/>
      <c r="H196" s="97"/>
      <c r="I196" s="97"/>
      <c r="J196" s="97"/>
      <c r="K196" s="97"/>
      <c r="L196" s="97"/>
      <c r="M196" s="97"/>
      <c r="N196" s="97"/>
      <c r="O196" s="97"/>
      <c r="P196" s="97"/>
      <c r="Q196" s="97"/>
      <c r="R196" s="97"/>
      <c r="S196" s="97"/>
      <c r="T196" s="97"/>
      <c r="U196" s="97"/>
      <c r="V196" s="97"/>
      <c r="W196" s="97"/>
      <c r="X196" s="97"/>
      <c r="Y196" s="97"/>
      <c r="Z196" s="7"/>
      <c r="AA196" s="7"/>
      <c r="AB196" s="7"/>
      <c r="AC196" s="7"/>
      <c r="AD196" s="7"/>
      <c r="AE196" s="7"/>
      <c r="AF196" s="7"/>
      <c r="AG196" s="7"/>
      <c r="AH196" s="7"/>
      <c r="AI196" s="7"/>
      <c r="AJ196" s="7"/>
      <c r="AK196" s="7"/>
      <c r="AL196" s="7"/>
      <c r="AM196" s="7"/>
      <c r="AN196" s="7"/>
      <c r="AO196" s="7"/>
      <c r="AP196" s="7"/>
      <c r="AQ196" s="7"/>
      <c r="AR196" s="7"/>
      <c r="AS196" s="7"/>
      <c r="AT196" s="7"/>
      <c r="AU196" s="7"/>
      <c r="AV196" s="7"/>
      <c r="AW196" s="7"/>
      <c r="AX196" s="7"/>
      <c r="AY196" s="7"/>
      <c r="AZ196" s="7"/>
      <c r="BA196" s="7"/>
      <c r="BB196" s="7"/>
      <c r="BC196" s="7"/>
      <c r="BD196" s="7"/>
      <c r="BE196" s="7"/>
      <c r="BF196" s="105"/>
      <c r="BG196" s="105"/>
      <c r="BH196" s="105"/>
      <c r="BI196" s="105"/>
      <c r="BJ196" s="106"/>
      <c r="BK196" s="106"/>
      <c r="BL196" s="106"/>
      <c r="BM196" s="106"/>
      <c r="BN196" s="106"/>
      <c r="BO196" s="106"/>
      <c r="BP196" s="106"/>
      <c r="BQ196" s="106"/>
      <c r="BR196" s="106"/>
      <c r="BS196" s="106"/>
      <c r="BT196" s="106"/>
      <c r="BU196" s="123"/>
      <c r="BV196" s="123"/>
      <c r="BW196" s="123"/>
      <c r="BX196" s="47"/>
      <c r="BY196" s="128"/>
    </row>
    <row r="197" spans="1:77" ht="22.5" customHeight="1" x14ac:dyDescent="0.25">
      <c r="A197" s="98"/>
      <c r="B197" s="98"/>
      <c r="C197" s="98"/>
      <c r="D197" s="98"/>
      <c r="E197" s="98"/>
      <c r="F197" s="98"/>
      <c r="G197" s="98"/>
      <c r="H197" s="98"/>
      <c r="I197" s="98"/>
      <c r="J197" s="98"/>
      <c r="K197" s="98"/>
      <c r="L197" s="98"/>
      <c r="M197" s="98"/>
      <c r="N197" s="98"/>
      <c r="O197" s="98"/>
      <c r="P197" s="98"/>
      <c r="Q197" s="98"/>
      <c r="R197" s="98"/>
      <c r="S197" s="98"/>
      <c r="T197" s="98"/>
      <c r="U197" s="98"/>
      <c r="V197" s="98"/>
      <c r="W197" s="98"/>
      <c r="X197" s="98"/>
      <c r="Y197" s="98"/>
      <c r="Z197" s="47"/>
      <c r="AA197" s="47"/>
      <c r="AB197" s="47"/>
      <c r="AC197" s="47"/>
      <c r="AD197" s="47"/>
      <c r="AE197" s="47"/>
      <c r="AF197" s="47"/>
      <c r="AG197" s="47"/>
      <c r="AH197" s="47"/>
      <c r="AI197" s="47"/>
      <c r="AJ197" s="47"/>
      <c r="AK197" s="47"/>
      <c r="AL197" s="47"/>
      <c r="AM197" s="47"/>
      <c r="AN197" s="47"/>
      <c r="AO197" s="47"/>
      <c r="AP197" s="47"/>
      <c r="AQ197" s="47"/>
      <c r="AR197" s="47"/>
      <c r="AS197" s="47"/>
      <c r="AT197" s="47"/>
      <c r="AU197" s="47"/>
      <c r="AV197" s="47"/>
      <c r="AW197" s="47"/>
      <c r="AX197" s="47"/>
      <c r="AY197" s="47"/>
      <c r="AZ197" s="47"/>
      <c r="BA197" s="47"/>
      <c r="BB197" s="47"/>
      <c r="BC197" s="47"/>
      <c r="BD197" s="47"/>
      <c r="BE197" s="47"/>
      <c r="BF197" s="106"/>
      <c r="BG197" s="106"/>
      <c r="BH197" s="106"/>
      <c r="BI197" s="106"/>
      <c r="BJ197" s="106"/>
      <c r="BK197" s="106"/>
      <c r="BL197" s="106"/>
      <c r="BM197" s="106"/>
      <c r="BN197" s="106"/>
      <c r="BO197" s="126"/>
      <c r="BP197" s="126"/>
      <c r="BQ197" s="126"/>
      <c r="BR197" s="126"/>
      <c r="BS197" s="126"/>
      <c r="BT197" s="126"/>
      <c r="BU197" s="123"/>
      <c r="BV197" s="123"/>
      <c r="BW197" s="123"/>
      <c r="BX197" s="47"/>
      <c r="BY197" s="128"/>
    </row>
    <row r="198" spans="1:77" ht="22.5" customHeight="1" x14ac:dyDescent="0.25">
      <c r="A198" s="170"/>
      <c r="B198" s="170"/>
      <c r="C198" s="170"/>
      <c r="D198" s="170"/>
      <c r="E198" s="170"/>
      <c r="F198" s="170"/>
      <c r="G198" s="170"/>
      <c r="H198" s="170"/>
      <c r="I198" s="170"/>
      <c r="J198" s="170"/>
      <c r="K198" s="170"/>
      <c r="L198" s="170"/>
      <c r="M198" s="170"/>
      <c r="N198" s="170"/>
      <c r="O198" s="170"/>
      <c r="P198" s="170"/>
      <c r="Q198" s="170"/>
      <c r="R198" s="170"/>
      <c r="S198" s="170"/>
      <c r="T198" s="170"/>
      <c r="U198" s="170"/>
      <c r="V198" s="170"/>
      <c r="W198" s="170"/>
      <c r="X198" s="170"/>
      <c r="Y198" s="170"/>
      <c r="Z198" s="134"/>
      <c r="AA198" s="134"/>
      <c r="AB198" s="134"/>
      <c r="AC198" s="134"/>
      <c r="AD198" s="134"/>
      <c r="AE198" s="6"/>
      <c r="AF198" s="7"/>
      <c r="AG198" s="7"/>
      <c r="AH198" s="7"/>
      <c r="AI198" s="7"/>
      <c r="AJ198" s="7"/>
      <c r="AK198" s="7"/>
      <c r="AL198" s="7"/>
      <c r="AM198" s="7"/>
      <c r="AN198" s="7"/>
      <c r="AO198" s="7"/>
      <c r="AP198" s="7"/>
      <c r="AQ198" s="7"/>
      <c r="AR198" s="7"/>
      <c r="AS198" s="7"/>
      <c r="AT198" s="7"/>
      <c r="AU198" s="7"/>
      <c r="AV198" s="7"/>
      <c r="AW198" s="7"/>
      <c r="AX198" s="7"/>
      <c r="AY198" s="7"/>
      <c r="AZ198" s="7"/>
      <c r="BA198" s="7"/>
      <c r="BB198" s="7"/>
      <c r="BC198" s="7"/>
      <c r="BD198" s="7"/>
      <c r="BE198" s="7"/>
      <c r="BF198" s="105"/>
      <c r="BG198" s="126"/>
      <c r="BH198" s="126"/>
      <c r="BI198" s="126"/>
      <c r="BJ198" s="126"/>
      <c r="BK198" s="126"/>
      <c r="BL198" s="126"/>
      <c r="BM198" s="126"/>
      <c r="BN198" s="126"/>
      <c r="BO198" s="126"/>
      <c r="BP198" s="126"/>
      <c r="BQ198" s="127"/>
      <c r="BR198" s="127"/>
      <c r="BS198" s="126"/>
      <c r="BT198" s="126"/>
      <c r="BU198" s="126"/>
      <c r="BV198" s="126"/>
      <c r="BW198" s="106"/>
      <c r="BX198" s="47"/>
      <c r="BY198" s="128"/>
    </row>
    <row r="199" spans="1:77" ht="22.5" customHeight="1" x14ac:dyDescent="0.25">
      <c r="A199" s="170"/>
      <c r="B199" s="170"/>
      <c r="C199" s="170"/>
      <c r="D199" s="170"/>
      <c r="E199" s="170"/>
      <c r="F199" s="170"/>
      <c r="G199" s="170"/>
      <c r="H199" s="170"/>
      <c r="I199" s="170"/>
      <c r="J199" s="170"/>
      <c r="K199" s="170"/>
      <c r="L199" s="170"/>
      <c r="M199" s="170"/>
      <c r="N199" s="170"/>
      <c r="O199" s="170"/>
      <c r="P199" s="170"/>
      <c r="Q199" s="170"/>
      <c r="R199" s="170"/>
      <c r="S199" s="170"/>
      <c r="T199" s="170"/>
      <c r="U199" s="170"/>
      <c r="V199" s="170"/>
      <c r="W199" s="170"/>
      <c r="X199" s="170"/>
      <c r="Y199" s="170"/>
      <c r="Z199" s="134"/>
      <c r="AA199" s="134"/>
      <c r="AB199" s="134"/>
      <c r="AC199" s="134"/>
      <c r="AD199" s="134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  <c r="AR199" s="6"/>
      <c r="AS199" s="6"/>
      <c r="AT199" s="6"/>
      <c r="AU199" s="6"/>
      <c r="AV199" s="6"/>
      <c r="AW199" s="6"/>
      <c r="AX199" s="6"/>
      <c r="AY199" s="6"/>
      <c r="AZ199" s="6"/>
      <c r="BA199" s="6"/>
      <c r="BB199" s="6"/>
      <c r="BC199" s="7"/>
      <c r="BD199" s="7"/>
      <c r="BE199" s="7"/>
      <c r="BF199" s="105"/>
      <c r="BG199" s="126"/>
      <c r="BH199" s="126"/>
      <c r="BI199" s="126"/>
      <c r="BJ199" s="126"/>
      <c r="BK199" s="126"/>
      <c r="BL199" s="126"/>
      <c r="BM199" s="126"/>
      <c r="BN199" s="126"/>
      <c r="BO199" s="126"/>
      <c r="BP199" s="126"/>
      <c r="BQ199" s="127"/>
      <c r="BR199" s="127"/>
      <c r="BS199" s="126"/>
      <c r="BT199" s="126"/>
      <c r="BU199" s="126"/>
      <c r="BV199" s="126"/>
      <c r="BW199" s="106"/>
      <c r="BX199" s="47"/>
      <c r="BY199" s="128"/>
    </row>
    <row r="200" spans="1:77" ht="22.5" customHeight="1" x14ac:dyDescent="0.25">
      <c r="A200" s="170"/>
      <c r="B200" s="170"/>
      <c r="C200" s="170"/>
      <c r="D200" s="170"/>
      <c r="E200" s="170"/>
      <c r="F200" s="170"/>
      <c r="G200" s="170"/>
      <c r="H200" s="170"/>
      <c r="I200" s="170"/>
      <c r="J200" s="170"/>
      <c r="K200" s="170"/>
      <c r="L200" s="170"/>
      <c r="M200" s="170"/>
      <c r="N200" s="170"/>
      <c r="O200" s="170"/>
      <c r="P200" s="170"/>
      <c r="Q200" s="170"/>
      <c r="R200" s="170"/>
      <c r="S200" s="170"/>
      <c r="T200" s="170"/>
      <c r="U200" s="170"/>
      <c r="V200" s="170"/>
      <c r="W200" s="170"/>
      <c r="X200" s="170"/>
      <c r="Y200" s="170"/>
      <c r="Z200" s="47"/>
      <c r="AA200" s="134"/>
      <c r="AB200" s="134"/>
      <c r="AC200" s="134"/>
      <c r="AD200" s="134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  <c r="AR200" s="6"/>
      <c r="AS200" s="6"/>
      <c r="AT200" s="6"/>
      <c r="AU200" s="6"/>
      <c r="AV200" s="6"/>
      <c r="AW200" s="6"/>
      <c r="AX200" s="6"/>
      <c r="AY200" s="6"/>
      <c r="AZ200" s="6"/>
      <c r="BA200" s="6"/>
      <c r="BB200" s="6"/>
      <c r="BC200" s="7"/>
      <c r="BD200" s="7"/>
      <c r="BE200" s="7"/>
      <c r="BF200" s="105"/>
      <c r="BG200" s="124"/>
      <c r="BH200" s="124"/>
      <c r="BI200" s="124"/>
      <c r="BJ200" s="126"/>
      <c r="BK200" s="126"/>
      <c r="BL200" s="126"/>
      <c r="BM200" s="129"/>
      <c r="BN200" s="126"/>
      <c r="BO200" s="126"/>
      <c r="BP200" s="126"/>
      <c r="BQ200" s="126"/>
      <c r="BR200" s="126"/>
      <c r="BS200" s="126"/>
      <c r="BT200" s="126"/>
      <c r="BU200" s="132"/>
      <c r="BV200" s="132"/>
      <c r="BW200" s="106"/>
      <c r="BX200" s="47"/>
      <c r="BY200" s="128"/>
    </row>
    <row r="201" spans="1:77" ht="22.5" customHeight="1" x14ac:dyDescent="0.25">
      <c r="A201" s="134" t="s">
        <v>63</v>
      </c>
      <c r="B201" s="141" t="s">
        <v>338</v>
      </c>
      <c r="C201" s="141" t="s">
        <v>339</v>
      </c>
      <c r="D201" s="141" t="s">
        <v>340</v>
      </c>
      <c r="E201" s="141" t="s">
        <v>341</v>
      </c>
      <c r="F201" s="141" t="s">
        <v>342</v>
      </c>
      <c r="G201" s="141" t="s">
        <v>343</v>
      </c>
      <c r="H201" s="141" t="s">
        <v>344</v>
      </c>
      <c r="I201" s="141" t="s">
        <v>345</v>
      </c>
      <c r="J201" s="141" t="s">
        <v>346</v>
      </c>
      <c r="K201" s="141" t="s">
        <v>347</v>
      </c>
      <c r="L201" s="141" t="s">
        <v>348</v>
      </c>
      <c r="M201" s="141" t="s">
        <v>349</v>
      </c>
      <c r="N201" s="141"/>
      <c r="O201" s="141"/>
      <c r="P201" s="141"/>
      <c r="Q201" s="141"/>
      <c r="R201" s="141"/>
      <c r="S201" s="141"/>
      <c r="T201" s="141"/>
      <c r="U201" s="141"/>
      <c r="V201" s="141"/>
      <c r="W201" s="141"/>
      <c r="X201" s="141"/>
      <c r="Y201" s="141"/>
      <c r="Z201" s="164"/>
      <c r="AA201" s="141"/>
      <c r="AB201" s="141"/>
      <c r="AC201" s="141" t="s">
        <v>64</v>
      </c>
      <c r="AD201" s="141" t="s">
        <v>65</v>
      </c>
      <c r="AE201" s="141" t="s">
        <v>66</v>
      </c>
      <c r="AF201" s="141" t="s">
        <v>67</v>
      </c>
      <c r="AG201" s="141" t="s">
        <v>68</v>
      </c>
      <c r="AH201" s="141" t="s">
        <v>69</v>
      </c>
      <c r="AI201" s="141" t="s">
        <v>70</v>
      </c>
      <c r="AJ201" s="141" t="s">
        <v>71</v>
      </c>
      <c r="AK201" s="141" t="s">
        <v>72</v>
      </c>
      <c r="AL201" s="141" t="s">
        <v>73</v>
      </c>
      <c r="AM201" s="141" t="s">
        <v>74</v>
      </c>
      <c r="AN201" s="141" t="s">
        <v>75</v>
      </c>
      <c r="AO201" s="141" t="s">
        <v>76</v>
      </c>
      <c r="AP201" s="141" t="s">
        <v>77</v>
      </c>
      <c r="AQ201" s="141" t="s">
        <v>78</v>
      </c>
      <c r="AR201" s="141" t="s">
        <v>79</v>
      </c>
      <c r="AS201" s="141" t="s">
        <v>80</v>
      </c>
      <c r="AT201" s="141" t="s">
        <v>81</v>
      </c>
      <c r="AU201" s="141" t="s">
        <v>82</v>
      </c>
      <c r="AV201" s="141" t="s">
        <v>83</v>
      </c>
      <c r="AW201" s="141" t="s">
        <v>84</v>
      </c>
      <c r="AX201" s="141" t="s">
        <v>85</v>
      </c>
      <c r="AY201" s="141" t="s">
        <v>86</v>
      </c>
      <c r="AZ201" s="141" t="s">
        <v>87</v>
      </c>
      <c r="BA201" s="141" t="s">
        <v>88</v>
      </c>
      <c r="BB201" s="141" t="s">
        <v>89</v>
      </c>
      <c r="BC201" s="141" t="s">
        <v>90</v>
      </c>
      <c r="BD201" s="141" t="s">
        <v>91</v>
      </c>
      <c r="BE201" s="141" t="s">
        <v>92</v>
      </c>
      <c r="BF201" s="142" t="s">
        <v>93</v>
      </c>
      <c r="BG201" s="143" t="s">
        <v>94</v>
      </c>
      <c r="BH201" s="143" t="s">
        <v>95</v>
      </c>
      <c r="BI201" s="143" t="s">
        <v>96</v>
      </c>
      <c r="BJ201" s="144" t="str">
        <f>Kurs!B4</f>
        <v>2025M01</v>
      </c>
      <c r="BK201" s="144" t="str">
        <f>Kurs!C4</f>
        <v>2025M02</v>
      </c>
      <c r="BL201" s="144" t="str">
        <f>Kurs!D4</f>
        <v>2025M03</v>
      </c>
      <c r="BM201" s="144" t="str">
        <f>Kurs!E4</f>
        <v>2025M04</v>
      </c>
      <c r="BN201" s="144" t="str">
        <f>Kurs!F4</f>
        <v>2025M05</v>
      </c>
      <c r="BO201" s="144" t="str">
        <f>Kurs!G4</f>
        <v>2025M06</v>
      </c>
      <c r="BP201" s="144" t="str">
        <f>Kurs!H4</f>
        <v>2025M07</v>
      </c>
      <c r="BQ201" s="144" t="str">
        <f>Kurs!I4</f>
        <v>2025M08</v>
      </c>
      <c r="BR201" s="144" t="str">
        <f>Kurs!J4</f>
        <v>2025M09</v>
      </c>
      <c r="BS201" s="144" t="str">
        <f>Kurs!K4</f>
        <v>2025M10</v>
      </c>
      <c r="BT201" s="144" t="str">
        <f>Kurs!L4</f>
        <v>2025M11</v>
      </c>
      <c r="BU201" s="144" t="str">
        <f>Kurs!M4</f>
        <v>2025M12</v>
      </c>
      <c r="BV201" s="130"/>
      <c r="BW201" s="130"/>
      <c r="BX201" s="47"/>
      <c r="BY201" s="128"/>
    </row>
    <row r="202" spans="1:77" ht="22.5" customHeight="1" x14ac:dyDescent="0.25">
      <c r="A202" s="171" t="s">
        <v>97</v>
      </c>
      <c r="B202" s="145">
        <f>Kurs!B5</f>
        <v>746.08</v>
      </c>
      <c r="C202" s="145">
        <f>Kurs!C5</f>
        <v>745.92</v>
      </c>
      <c r="D202" s="145">
        <f>Kurs!D5</f>
        <v>0</v>
      </c>
      <c r="E202" s="145">
        <f>Kurs!E5</f>
        <v>0</v>
      </c>
      <c r="F202" s="145">
        <f>Kurs!F5</f>
        <v>0</v>
      </c>
      <c r="G202" s="145">
        <f>Kurs!G5</f>
        <v>0</v>
      </c>
      <c r="H202" s="145">
        <f>Kurs!H5</f>
        <v>0</v>
      </c>
      <c r="I202" s="145">
        <f>Kurs!I5</f>
        <v>0</v>
      </c>
      <c r="J202" s="145">
        <f>Kurs!J5</f>
        <v>0</v>
      </c>
      <c r="K202" s="145">
        <f>Kurs!K5</f>
        <v>0</v>
      </c>
      <c r="L202" s="145">
        <f>Kurs!L5</f>
        <v>0</v>
      </c>
      <c r="M202" s="145">
        <f>Kurs!M5</f>
        <v>0</v>
      </c>
      <c r="N202" s="145"/>
      <c r="O202" s="145"/>
      <c r="P202" s="145"/>
      <c r="Q202" s="145"/>
      <c r="R202" s="145"/>
      <c r="S202" s="145"/>
      <c r="T202" s="145"/>
      <c r="U202" s="145"/>
      <c r="V202" s="145"/>
      <c r="W202" s="145"/>
      <c r="X202" s="145"/>
      <c r="Y202" s="145"/>
      <c r="Z202" s="176"/>
      <c r="AA202" s="145"/>
      <c r="AB202" s="145"/>
      <c r="AC202" s="141">
        <v>745.74109999999996</v>
      </c>
      <c r="AD202" s="141">
        <v>745.66189999999995</v>
      </c>
      <c r="AE202" s="141">
        <v>745.81370000000004</v>
      </c>
      <c r="AF202" s="141">
        <v>745.59810000000004</v>
      </c>
      <c r="AG202" s="141">
        <v>744.9769</v>
      </c>
      <c r="AH202" s="141">
        <v>744.6241</v>
      </c>
      <c r="AI202" s="141">
        <v>744.4171</v>
      </c>
      <c r="AJ202" s="141">
        <v>744.12090000000001</v>
      </c>
      <c r="AK202" s="141">
        <v>743.40719999999999</v>
      </c>
      <c r="AL202" s="141">
        <v>743.53089999999997</v>
      </c>
      <c r="AM202" s="141">
        <v>743.41470000000004</v>
      </c>
      <c r="AN202" s="141">
        <v>743.54049999999995</v>
      </c>
      <c r="AO202" s="141">
        <v>743.92610000000002</v>
      </c>
      <c r="AP202" s="141">
        <v>743.37480000000005</v>
      </c>
      <c r="AQ202" s="141">
        <v>743.25900000000001</v>
      </c>
      <c r="AR202" s="141">
        <v>743.83770000000004</v>
      </c>
      <c r="AS202" s="141">
        <v>744.54390000000001</v>
      </c>
      <c r="AT202" s="141">
        <v>745.3895</v>
      </c>
      <c r="AU202" s="141">
        <v>745.82039999999995</v>
      </c>
      <c r="AV202" s="141">
        <v>745.86500000000001</v>
      </c>
      <c r="AW202" s="141">
        <v>746.03060000000005</v>
      </c>
      <c r="AX202" s="141">
        <v>746.14269999999999</v>
      </c>
      <c r="AY202" s="141">
        <v>745.98099999999999</v>
      </c>
      <c r="AZ202" s="141">
        <v>745.53160000000003</v>
      </c>
      <c r="BA202" s="141">
        <v>745.53</v>
      </c>
      <c r="BB202" s="141">
        <v>745.36900000000003</v>
      </c>
      <c r="BC202" s="141">
        <v>745.88</v>
      </c>
      <c r="BD202" s="141">
        <v>745.79259999999999</v>
      </c>
      <c r="BE202" s="141">
        <v>745.8</v>
      </c>
      <c r="BF202" s="142">
        <v>745.79380000000003</v>
      </c>
      <c r="BG202" s="143">
        <v>745.91780000000006</v>
      </c>
      <c r="BH202" s="143">
        <v>745.86569999999995</v>
      </c>
      <c r="BI202" s="143">
        <v>746.02829999999994</v>
      </c>
      <c r="BJ202" s="146">
        <f>Kurs!B5</f>
        <v>746.08</v>
      </c>
      <c r="BK202" s="146">
        <f>Kurs!C5</f>
        <v>745.92</v>
      </c>
      <c r="BL202" s="146">
        <f>Kurs!D5</f>
        <v>0</v>
      </c>
      <c r="BM202" s="146">
        <f>Kurs!E5</f>
        <v>0</v>
      </c>
      <c r="BN202" s="146">
        <f>Kurs!F5</f>
        <v>0</v>
      </c>
      <c r="BO202" s="146">
        <f>Kurs!G5</f>
        <v>0</v>
      </c>
      <c r="BP202" s="146">
        <f>Kurs!H5</f>
        <v>0</v>
      </c>
      <c r="BQ202" s="146">
        <f>Kurs!I5</f>
        <v>0</v>
      </c>
      <c r="BR202" s="146">
        <f>Kurs!J5</f>
        <v>0</v>
      </c>
      <c r="BS202" s="146">
        <f>Kurs!K5</f>
        <v>0</v>
      </c>
      <c r="BT202" s="146">
        <f>Kurs!L5</f>
        <v>0</v>
      </c>
      <c r="BU202" s="146">
        <f>Kurs!M5</f>
        <v>0</v>
      </c>
      <c r="BV202" s="131"/>
      <c r="BW202" s="131"/>
      <c r="BX202" s="47"/>
      <c r="BY202" s="128"/>
    </row>
    <row r="203" spans="1:77" ht="22.5" customHeight="1" x14ac:dyDescent="0.25">
      <c r="A203" s="171" t="s">
        <v>59</v>
      </c>
      <c r="B203" s="145">
        <f>Kurs!B6</f>
        <v>720.64</v>
      </c>
      <c r="C203" s="145">
        <f>Kurs!C6</f>
        <v>716.39</v>
      </c>
      <c r="D203" s="145">
        <f>Kurs!D6</f>
        <v>0</v>
      </c>
      <c r="E203" s="145">
        <f>Kurs!E6</f>
        <v>0</v>
      </c>
      <c r="F203" s="145">
        <f>Kurs!F6</f>
        <v>0</v>
      </c>
      <c r="G203" s="145">
        <f>Kurs!G6</f>
        <v>0</v>
      </c>
      <c r="H203" s="145">
        <f>Kurs!H6</f>
        <v>0</v>
      </c>
      <c r="I203" s="145">
        <f>Kurs!I6</f>
        <v>0</v>
      </c>
      <c r="J203" s="145">
        <f>Kurs!J6</f>
        <v>0</v>
      </c>
      <c r="K203" s="145">
        <f>Kurs!K6</f>
        <v>0</v>
      </c>
      <c r="L203" s="145">
        <f>Kurs!L6</f>
        <v>0</v>
      </c>
      <c r="M203" s="145">
        <f>Kurs!M6</f>
        <v>0</v>
      </c>
      <c r="N203" s="145"/>
      <c r="O203" s="145"/>
      <c r="P203" s="145"/>
      <c r="Q203" s="145"/>
      <c r="R203" s="145"/>
      <c r="S203" s="145"/>
      <c r="T203" s="145"/>
      <c r="U203" s="145"/>
      <c r="V203" s="145"/>
      <c r="W203" s="145"/>
      <c r="X203" s="145"/>
      <c r="Y203" s="145"/>
      <c r="Z203" s="176"/>
      <c r="AA203" s="145"/>
      <c r="AB203" s="145"/>
      <c r="AC203" s="141">
        <v>516.75450000000001</v>
      </c>
      <c r="AD203" s="141">
        <v>519.64570000000003</v>
      </c>
      <c r="AE203" s="141">
        <v>518.66690000000006</v>
      </c>
      <c r="AF203" s="141">
        <v>522.76379999999995</v>
      </c>
      <c r="AG203" s="147">
        <v>519.41999999999996</v>
      </c>
      <c r="AH203" s="141">
        <v>540.93460000000005</v>
      </c>
      <c r="AI203" s="141">
        <v>543.31479999999999</v>
      </c>
      <c r="AJ203" s="141">
        <v>549.01319999999998</v>
      </c>
      <c r="AK203" s="141">
        <v>564.20190000000002</v>
      </c>
      <c r="AL203" s="141">
        <v>576.2405</v>
      </c>
      <c r="AM203" s="141">
        <v>562.21619999999996</v>
      </c>
      <c r="AN203" s="141">
        <v>563.27089999999998</v>
      </c>
      <c r="AO203" s="141">
        <v>565.01220000000001</v>
      </c>
      <c r="AP203" s="141">
        <v>580.20579999999995</v>
      </c>
      <c r="AQ203" s="141">
        <v>593.15750000000003</v>
      </c>
      <c r="AR203" s="141">
        <v>605.39089999999999</v>
      </c>
      <c r="AS203" s="141">
        <v>600.48689999999999</v>
      </c>
      <c r="AT203" s="141">
        <v>579.90549999999996</v>
      </c>
      <c r="AU203" s="141">
        <v>574.86609999999996</v>
      </c>
      <c r="AV203" s="141">
        <v>581.48180000000002</v>
      </c>
      <c r="AW203" s="141">
        <v>569.12879999999996</v>
      </c>
      <c r="AX203" s="141">
        <v>561.58950000000004</v>
      </c>
      <c r="AY203" s="141">
        <v>558.48699999999997</v>
      </c>
      <c r="AZ203" s="141">
        <v>574.74480000000005</v>
      </c>
      <c r="BA203" s="141">
        <v>572.31100000000004</v>
      </c>
      <c r="BB203" s="141">
        <v>573.73299999999995</v>
      </c>
      <c r="BC203" s="141">
        <v>570.24</v>
      </c>
      <c r="BD203" s="141">
        <v>570.24</v>
      </c>
      <c r="BE203" s="141">
        <v>560.35910000000001</v>
      </c>
      <c r="BF203" s="142">
        <v>558.79759999999999</v>
      </c>
      <c r="BG203" s="143">
        <v>547.09090000000003</v>
      </c>
      <c r="BH203" s="143">
        <v>552.79669999999999</v>
      </c>
      <c r="BI203" s="143">
        <v>544.57060000000001</v>
      </c>
      <c r="BJ203" s="146">
        <f>Kurs!B6</f>
        <v>720.64</v>
      </c>
      <c r="BK203" s="146">
        <f>Kurs!C6</f>
        <v>716.39</v>
      </c>
      <c r="BL203" s="146">
        <f>Kurs!D6</f>
        <v>0</v>
      </c>
      <c r="BM203" s="146">
        <f>Kurs!E6</f>
        <v>0</v>
      </c>
      <c r="BN203" s="146">
        <f>Kurs!F6</f>
        <v>0</v>
      </c>
      <c r="BO203" s="146">
        <f>Kurs!G6</f>
        <v>0</v>
      </c>
      <c r="BP203" s="146">
        <f>Kurs!H6</f>
        <v>0</v>
      </c>
      <c r="BQ203" s="146">
        <f>Kurs!I6</f>
        <v>0</v>
      </c>
      <c r="BR203" s="146">
        <f>Kurs!J6</f>
        <v>0</v>
      </c>
      <c r="BS203" s="146">
        <f>Kurs!K6</f>
        <v>0</v>
      </c>
      <c r="BT203" s="146">
        <f>Kurs!L6</f>
        <v>0</v>
      </c>
      <c r="BU203" s="146">
        <f>Kurs!M6</f>
        <v>0</v>
      </c>
      <c r="BV203" s="131"/>
      <c r="BW203" s="131"/>
      <c r="BX203" s="47"/>
      <c r="BY203" s="128"/>
    </row>
    <row r="204" spans="1:77" ht="22.5" customHeight="1" x14ac:dyDescent="0.25">
      <c r="A204" s="171" t="s">
        <v>337</v>
      </c>
      <c r="B204" s="145">
        <f>Kurs!B7</f>
        <v>500.63</v>
      </c>
      <c r="C204" s="145">
        <f>Kurs!C7</f>
        <v>500.85</v>
      </c>
      <c r="D204" s="145">
        <f>Kurs!D7</f>
        <v>0</v>
      </c>
      <c r="E204" s="145">
        <f>Kurs!E7</f>
        <v>0</v>
      </c>
      <c r="F204" s="145">
        <f>Kurs!F7</f>
        <v>0</v>
      </c>
      <c r="G204" s="145">
        <f>Kurs!G7</f>
        <v>0</v>
      </c>
      <c r="H204" s="145">
        <f>Kurs!H7</f>
        <v>0</v>
      </c>
      <c r="I204" s="145">
        <f>Kurs!I7</f>
        <v>0</v>
      </c>
      <c r="J204" s="145">
        <f>Kurs!J7</f>
        <v>0</v>
      </c>
      <c r="K204" s="145">
        <f>Kurs!K7</f>
        <v>0</v>
      </c>
      <c r="L204" s="145">
        <f>Kurs!L7</f>
        <v>0</v>
      </c>
      <c r="M204" s="145">
        <f>Kurs!M7</f>
        <v>0</v>
      </c>
      <c r="N204" s="145"/>
      <c r="O204" s="145"/>
      <c r="P204" s="145"/>
      <c r="Q204" s="145"/>
      <c r="R204" s="145"/>
      <c r="S204" s="145"/>
      <c r="T204" s="145"/>
      <c r="U204" s="145"/>
      <c r="V204" s="145"/>
      <c r="W204" s="145"/>
      <c r="X204" s="145"/>
      <c r="Y204" s="145"/>
      <c r="Z204" s="176"/>
      <c r="AA204" s="145"/>
      <c r="AB204" s="145"/>
      <c r="AC204" s="141"/>
      <c r="AD204" s="141"/>
      <c r="AE204" s="141"/>
      <c r="AF204" s="141"/>
      <c r="AG204" s="147"/>
      <c r="AH204" s="141"/>
      <c r="AI204" s="141"/>
      <c r="AJ204" s="141"/>
      <c r="AK204" s="141"/>
      <c r="AL204" s="141"/>
      <c r="AM204" s="141"/>
      <c r="AN204" s="141"/>
      <c r="AO204" s="141"/>
      <c r="AP204" s="141"/>
      <c r="AQ204" s="141"/>
      <c r="AR204" s="141"/>
      <c r="AS204" s="141"/>
      <c r="AT204" s="141"/>
      <c r="AU204" s="141"/>
      <c r="AV204" s="141"/>
      <c r="AW204" s="141"/>
      <c r="AX204" s="141"/>
      <c r="AY204" s="141"/>
      <c r="AZ204" s="141"/>
      <c r="BA204" s="141"/>
      <c r="BB204" s="141"/>
      <c r="BC204" s="141"/>
      <c r="BD204" s="141"/>
      <c r="BE204" s="141"/>
      <c r="BF204" s="142"/>
      <c r="BG204" s="143"/>
      <c r="BH204" s="143"/>
      <c r="BI204" s="143"/>
      <c r="BJ204" s="146"/>
      <c r="BK204" s="146"/>
      <c r="BL204" s="146"/>
      <c r="BM204" s="146"/>
      <c r="BN204" s="146"/>
      <c r="BO204" s="146"/>
      <c r="BP204" s="146"/>
      <c r="BQ204" s="146"/>
      <c r="BR204" s="146"/>
      <c r="BS204" s="146"/>
      <c r="BT204" s="146"/>
      <c r="BU204" s="146"/>
      <c r="BV204" s="131"/>
      <c r="BW204" s="131"/>
      <c r="BX204" s="47"/>
      <c r="BY204" s="128"/>
    </row>
    <row r="205" spans="1:77" ht="22.5" customHeight="1" x14ac:dyDescent="0.25">
      <c r="A205" s="171" t="s">
        <v>62</v>
      </c>
      <c r="B205" s="145">
        <f>Kurs!B8</f>
        <v>100</v>
      </c>
      <c r="C205" s="145">
        <f>Kurs!C8</f>
        <v>100</v>
      </c>
      <c r="D205" s="145">
        <f>Kurs!D8</f>
        <v>100</v>
      </c>
      <c r="E205" s="145">
        <f>Kurs!E8</f>
        <v>100</v>
      </c>
      <c r="F205" s="145">
        <f>Kurs!F8</f>
        <v>100</v>
      </c>
      <c r="G205" s="145">
        <f>Kurs!G8</f>
        <v>100</v>
      </c>
      <c r="H205" s="145">
        <f>Kurs!H8</f>
        <v>100</v>
      </c>
      <c r="I205" s="145">
        <f>Kurs!I8</f>
        <v>100</v>
      </c>
      <c r="J205" s="145">
        <f>Kurs!J8</f>
        <v>100</v>
      </c>
      <c r="K205" s="145">
        <f>Kurs!K8</f>
        <v>100</v>
      </c>
      <c r="L205" s="145">
        <f>Kurs!L8</f>
        <v>100</v>
      </c>
      <c r="M205" s="145">
        <f>Kurs!M8</f>
        <v>100</v>
      </c>
      <c r="N205" s="145"/>
      <c r="O205" s="145"/>
      <c r="P205" s="145"/>
      <c r="Q205" s="145"/>
      <c r="R205" s="145"/>
      <c r="S205" s="145"/>
      <c r="T205" s="145"/>
      <c r="U205" s="145"/>
      <c r="V205" s="145"/>
      <c r="W205" s="145"/>
      <c r="X205" s="145"/>
      <c r="Y205" s="145"/>
      <c r="Z205" s="176"/>
      <c r="AA205" s="145"/>
      <c r="AB205" s="145"/>
      <c r="AC205" s="145">
        <v>100</v>
      </c>
      <c r="AD205" s="145">
        <v>100</v>
      </c>
      <c r="AE205" s="145">
        <v>100</v>
      </c>
      <c r="AF205" s="145">
        <v>100</v>
      </c>
      <c r="AG205" s="145">
        <v>100</v>
      </c>
      <c r="AH205" s="145">
        <v>100</v>
      </c>
      <c r="AI205" s="145">
        <v>100</v>
      </c>
      <c r="AJ205" s="145">
        <v>100</v>
      </c>
      <c r="AK205" s="145">
        <v>100</v>
      </c>
      <c r="AL205" s="145">
        <v>100</v>
      </c>
      <c r="AM205" s="145">
        <v>100</v>
      </c>
      <c r="AN205" s="145">
        <v>100</v>
      </c>
      <c r="AO205" s="145">
        <v>100</v>
      </c>
      <c r="AP205" s="145">
        <v>100</v>
      </c>
      <c r="AQ205" s="145">
        <v>100</v>
      </c>
      <c r="AR205" s="145">
        <v>100</v>
      </c>
      <c r="AS205" s="145">
        <v>100</v>
      </c>
      <c r="AT205" s="145">
        <v>100</v>
      </c>
      <c r="AU205" s="145">
        <v>100</v>
      </c>
      <c r="AV205" s="145">
        <v>100</v>
      </c>
      <c r="AW205" s="145">
        <v>100</v>
      </c>
      <c r="AX205" s="145">
        <v>100</v>
      </c>
      <c r="AY205" s="145">
        <v>100</v>
      </c>
      <c r="AZ205" s="145">
        <v>100</v>
      </c>
      <c r="BA205" s="145">
        <v>100</v>
      </c>
      <c r="BB205" s="145">
        <v>100</v>
      </c>
      <c r="BC205" s="145">
        <v>100</v>
      </c>
      <c r="BD205" s="145">
        <v>100</v>
      </c>
      <c r="BE205" s="145">
        <v>100</v>
      </c>
      <c r="BF205" s="133">
        <v>100</v>
      </c>
      <c r="BG205" s="125">
        <v>100</v>
      </c>
      <c r="BH205" s="125">
        <v>100</v>
      </c>
      <c r="BI205" s="125">
        <v>100</v>
      </c>
      <c r="BJ205" s="125">
        <f>Kurs!B8</f>
        <v>100</v>
      </c>
      <c r="BK205" s="125">
        <f>Kurs!C8</f>
        <v>100</v>
      </c>
      <c r="BL205" s="125">
        <f>Kurs!D8</f>
        <v>100</v>
      </c>
      <c r="BM205" s="125">
        <f>Kurs!E8</f>
        <v>100</v>
      </c>
      <c r="BN205" s="125">
        <f>Kurs!F8</f>
        <v>100</v>
      </c>
      <c r="BO205" s="125">
        <f>Kurs!G8</f>
        <v>100</v>
      </c>
      <c r="BP205" s="125">
        <f>Kurs!H8</f>
        <v>100</v>
      </c>
      <c r="BQ205" s="125">
        <f>Kurs!I8</f>
        <v>100</v>
      </c>
      <c r="BR205" s="125">
        <f>Kurs!J8</f>
        <v>100</v>
      </c>
      <c r="BS205" s="125">
        <f>Kurs!K8</f>
        <v>100</v>
      </c>
      <c r="BT205" s="125">
        <f>Kurs!L8</f>
        <v>100</v>
      </c>
      <c r="BU205" s="125">
        <f>Kurs!M8</f>
        <v>100</v>
      </c>
      <c r="BV205" s="125"/>
      <c r="BW205" s="133"/>
      <c r="BX205" s="47"/>
      <c r="BY205" s="129"/>
    </row>
    <row r="206" spans="1:77" ht="22.5" customHeight="1" x14ac:dyDescent="0.25">
      <c r="A206" s="171"/>
      <c r="B206" s="141"/>
      <c r="C206" s="141"/>
      <c r="D206" s="134"/>
      <c r="E206" s="141"/>
      <c r="F206" s="141"/>
      <c r="G206" s="141"/>
      <c r="H206" s="141"/>
      <c r="I206" s="141"/>
      <c r="J206" s="141"/>
      <c r="K206" s="141"/>
      <c r="L206" s="141"/>
      <c r="M206" s="141"/>
      <c r="N206" s="141"/>
      <c r="O206" s="141"/>
      <c r="P206" s="141"/>
      <c r="Q206" s="141"/>
      <c r="R206" s="141"/>
      <c r="S206" s="141"/>
      <c r="T206" s="141"/>
      <c r="U206" s="141"/>
      <c r="V206" s="141"/>
      <c r="W206" s="141"/>
      <c r="X206" s="141"/>
      <c r="Y206" s="141"/>
      <c r="Z206" s="164"/>
      <c r="AA206" s="141"/>
      <c r="AB206" s="141"/>
      <c r="AC206" s="148"/>
      <c r="AD206" s="148"/>
      <c r="AE206" s="148"/>
      <c r="AF206" s="148"/>
      <c r="AG206" s="148"/>
      <c r="AH206" s="148"/>
      <c r="AI206" s="148"/>
      <c r="AJ206" s="148"/>
      <c r="AK206" s="148"/>
      <c r="AL206" s="148"/>
      <c r="AM206" s="148"/>
      <c r="AN206" s="148"/>
      <c r="AO206" s="148"/>
      <c r="AP206" s="148"/>
      <c r="AQ206" s="148"/>
      <c r="AR206" s="134"/>
      <c r="AS206" s="134"/>
      <c r="AT206" s="134"/>
      <c r="AU206" s="134"/>
      <c r="AV206" s="134"/>
      <c r="AW206" s="134"/>
      <c r="AX206" s="134"/>
      <c r="AY206" s="134"/>
      <c r="AZ206" s="134"/>
      <c r="BA206" s="134"/>
      <c r="BB206" s="134"/>
      <c r="BC206" s="134"/>
      <c r="BD206" s="134"/>
      <c r="BE206" s="134"/>
      <c r="BF206" s="149"/>
      <c r="BG206" s="124"/>
      <c r="BH206" s="124"/>
      <c r="BI206" s="124"/>
      <c r="BJ206" s="124"/>
      <c r="BK206" s="124"/>
      <c r="BL206" s="124"/>
      <c r="BM206" s="124"/>
      <c r="BN206" s="124"/>
      <c r="BO206" s="124"/>
      <c r="BP206" s="124"/>
      <c r="BQ206" s="124"/>
      <c r="BR206" s="124"/>
      <c r="BS206" s="124"/>
      <c r="BT206" s="124"/>
      <c r="BU206" s="124"/>
      <c r="BV206" s="124"/>
      <c r="BW206" s="134"/>
      <c r="BX206" s="47"/>
      <c r="BY206" s="128"/>
    </row>
    <row r="207" spans="1:77" ht="22.5" customHeight="1" x14ac:dyDescent="0.25">
      <c r="A207" s="134" t="s">
        <v>30</v>
      </c>
      <c r="B207" s="134">
        <v>0</v>
      </c>
      <c r="C207" s="134" t="s">
        <v>30</v>
      </c>
      <c r="D207" s="134" t="s">
        <v>55</v>
      </c>
      <c r="E207" s="141">
        <v>1900</v>
      </c>
      <c r="F207" s="134"/>
      <c r="G207" s="134"/>
      <c r="H207" s="134"/>
      <c r="I207" s="134"/>
      <c r="J207" s="141" t="s">
        <v>98</v>
      </c>
      <c r="K207" s="134">
        <f>IF(OR(MOD(F4,400)=0,AND(MOD(F4,4)= 0, MOD(F4,100)&lt;&gt;0)),366,365)</f>
        <v>365</v>
      </c>
      <c r="L207" s="141"/>
      <c r="M207" s="141"/>
      <c r="N207" s="141"/>
      <c r="O207" s="141"/>
      <c r="P207" s="141"/>
      <c r="Q207" s="141"/>
      <c r="R207" s="141"/>
      <c r="S207" s="141"/>
      <c r="T207" s="141"/>
      <c r="U207" s="141"/>
      <c r="V207" s="141"/>
      <c r="W207" s="141"/>
      <c r="X207" s="141"/>
      <c r="Y207" s="141"/>
      <c r="Z207" s="164"/>
      <c r="AA207" s="141"/>
      <c r="AB207" s="141"/>
      <c r="AC207" s="148"/>
      <c r="AD207" s="148"/>
      <c r="AE207" s="148"/>
      <c r="AF207" s="148"/>
      <c r="AG207" s="148"/>
      <c r="AH207" s="148"/>
      <c r="AI207" s="148"/>
      <c r="AJ207" s="148"/>
      <c r="AK207" s="148"/>
      <c r="AL207" s="148"/>
      <c r="AM207" s="148"/>
      <c r="AN207" s="148"/>
      <c r="AO207" s="148"/>
      <c r="AP207" s="148"/>
      <c r="AQ207" s="148"/>
      <c r="AR207" s="134"/>
      <c r="AS207" s="134"/>
      <c r="AT207" s="134"/>
      <c r="AU207" s="134"/>
      <c r="AV207" s="134"/>
      <c r="AW207" s="134"/>
      <c r="AX207" s="134"/>
      <c r="AY207" s="134"/>
      <c r="AZ207" s="134"/>
      <c r="BA207" s="134"/>
      <c r="BB207" s="134"/>
      <c r="BC207" s="134"/>
      <c r="BD207" s="134"/>
      <c r="BE207" s="134"/>
      <c r="BF207" s="149"/>
      <c r="BG207" s="124"/>
      <c r="BH207" s="124"/>
      <c r="BI207" s="124"/>
      <c r="BJ207" s="124"/>
      <c r="BK207" s="124"/>
      <c r="BL207" s="124"/>
      <c r="BM207" s="124"/>
      <c r="BN207" s="124"/>
      <c r="BO207" s="124"/>
      <c r="BP207" s="124"/>
      <c r="BQ207" s="124"/>
      <c r="BR207" s="124"/>
      <c r="BS207" s="124"/>
      <c r="BT207" s="124"/>
      <c r="BU207" s="124"/>
      <c r="BV207" s="126"/>
      <c r="BW207" s="47"/>
      <c r="BX207" s="47"/>
      <c r="BY207" s="128"/>
    </row>
    <row r="208" spans="1:77" ht="22.5" customHeight="1" x14ac:dyDescent="0.25">
      <c r="A208" s="134" t="s">
        <v>9</v>
      </c>
      <c r="B208" s="134">
        <v>1</v>
      </c>
      <c r="C208" s="134">
        <v>1</v>
      </c>
      <c r="D208" s="171" t="s">
        <v>99</v>
      </c>
      <c r="E208" s="134">
        <v>1901</v>
      </c>
      <c r="F208" s="134"/>
      <c r="G208" s="134" t="s">
        <v>100</v>
      </c>
      <c r="H208" s="173" t="e">
        <f>VLOOKUP(Allowance!A10,Allowance!A10:J15,Kurs!$A$1-2020,FALSE)</f>
        <v>#N/A</v>
      </c>
      <c r="I208" s="134" t="s">
        <v>101</v>
      </c>
      <c r="J208" s="134"/>
      <c r="K208" s="134" t="s">
        <v>102</v>
      </c>
      <c r="L208" s="172" t="s">
        <v>103</v>
      </c>
      <c r="M208" s="141"/>
      <c r="N208" s="141"/>
      <c r="O208" s="141"/>
      <c r="P208" s="141"/>
      <c r="Q208" s="141"/>
      <c r="R208" s="141"/>
      <c r="S208" s="141"/>
      <c r="T208" s="141"/>
      <c r="U208" s="141"/>
      <c r="V208" s="141"/>
      <c r="W208" s="141"/>
      <c r="X208" s="141"/>
      <c r="Y208" s="141"/>
      <c r="Z208" s="164"/>
      <c r="AA208" s="141"/>
      <c r="AB208" s="141"/>
      <c r="AC208" s="148"/>
      <c r="AD208" s="148"/>
      <c r="AE208" s="148"/>
      <c r="AF208" s="148"/>
      <c r="AG208" s="148"/>
      <c r="AH208" s="148"/>
      <c r="AI208" s="148"/>
      <c r="AJ208" s="148"/>
      <c r="AK208" s="148"/>
      <c r="AL208" s="148"/>
      <c r="AM208" s="148"/>
      <c r="AN208" s="148"/>
      <c r="AO208" s="148"/>
      <c r="AP208" s="148"/>
      <c r="AQ208" s="148"/>
      <c r="AR208" s="134"/>
      <c r="AS208" s="134"/>
      <c r="AT208" s="134"/>
      <c r="AU208" s="134"/>
      <c r="AV208" s="134"/>
      <c r="AW208" s="134"/>
      <c r="AX208" s="134"/>
      <c r="AY208" s="134"/>
      <c r="AZ208" s="134"/>
      <c r="BA208" s="134"/>
      <c r="BB208" s="134"/>
      <c r="BC208" s="134"/>
      <c r="BD208" s="134"/>
      <c r="BE208" s="134"/>
      <c r="BF208" s="149"/>
      <c r="BG208" s="124"/>
      <c r="BH208" s="124"/>
      <c r="BI208" s="124"/>
      <c r="BJ208" s="124"/>
      <c r="BK208" s="124"/>
      <c r="BL208" s="124"/>
      <c r="BM208" s="124"/>
      <c r="BN208" s="124"/>
      <c r="BO208" s="124"/>
      <c r="BP208" s="124"/>
      <c r="BQ208" s="150"/>
      <c r="BR208" s="151"/>
      <c r="BS208" s="151"/>
      <c r="BT208" s="151"/>
      <c r="BU208" s="124"/>
      <c r="BV208" s="126"/>
      <c r="BW208" s="47"/>
      <c r="BX208" s="47"/>
      <c r="BY208" s="128"/>
    </row>
    <row r="209" spans="1:77" ht="22.5" customHeight="1" x14ac:dyDescent="0.25">
      <c r="A209" s="134" t="s">
        <v>32</v>
      </c>
      <c r="B209" s="134">
        <v>2</v>
      </c>
      <c r="C209" s="134">
        <v>2</v>
      </c>
      <c r="D209" s="134" t="s">
        <v>104</v>
      </c>
      <c r="E209" s="141">
        <v>1902</v>
      </c>
      <c r="F209" s="134"/>
      <c r="G209" s="134" t="s">
        <v>105</v>
      </c>
      <c r="H209" s="173" t="e">
        <f>VLOOKUP(Allowance!A11,Allowance!A11:J16,Kurs!$A$1-2020,FALSE)</f>
        <v>#N/A</v>
      </c>
      <c r="I209" s="134" t="s">
        <v>106</v>
      </c>
      <c r="J209" s="134"/>
      <c r="K209" s="134" t="s">
        <v>106</v>
      </c>
      <c r="L209" s="172" t="s">
        <v>107</v>
      </c>
      <c r="M209" s="141"/>
      <c r="N209" s="141">
        <v>2010</v>
      </c>
      <c r="O209" s="141">
        <v>2011</v>
      </c>
      <c r="P209" s="141">
        <v>2012</v>
      </c>
      <c r="Q209" s="141">
        <v>2013</v>
      </c>
      <c r="R209" s="141">
        <v>2014</v>
      </c>
      <c r="S209" s="141">
        <v>2015</v>
      </c>
      <c r="T209" s="141">
        <v>2016</v>
      </c>
      <c r="U209" s="141">
        <v>2017</v>
      </c>
      <c r="V209" s="141"/>
      <c r="W209" s="141"/>
      <c r="X209" s="141"/>
      <c r="Y209" s="141"/>
      <c r="Z209" s="164"/>
      <c r="AA209" s="141"/>
      <c r="AB209" s="141"/>
      <c r="AC209" s="148"/>
      <c r="AD209" s="148"/>
      <c r="AE209" s="148"/>
      <c r="AF209" s="148"/>
      <c r="AG209" s="148"/>
      <c r="AH209" s="148"/>
      <c r="AI209" s="148"/>
      <c r="AJ209" s="148"/>
      <c r="AK209" s="148"/>
      <c r="AL209" s="148"/>
      <c r="AM209" s="148"/>
      <c r="AN209" s="148"/>
      <c r="AO209" s="148"/>
      <c r="AP209" s="148"/>
      <c r="AQ209" s="148"/>
      <c r="AR209" s="134"/>
      <c r="AS209" s="134"/>
      <c r="AT209" s="134"/>
      <c r="AU209" s="134"/>
      <c r="AV209" s="134"/>
      <c r="AW209" s="134"/>
      <c r="AX209" s="134"/>
      <c r="AY209" s="134"/>
      <c r="AZ209" s="134"/>
      <c r="BA209" s="134"/>
      <c r="BB209" s="134"/>
      <c r="BC209" s="134"/>
      <c r="BD209" s="134"/>
      <c r="BE209" s="134"/>
      <c r="BF209" s="149"/>
      <c r="BG209" s="124"/>
      <c r="BH209" s="124"/>
      <c r="BI209" s="124"/>
      <c r="BJ209" s="124"/>
      <c r="BK209" s="124"/>
      <c r="BL209" s="124"/>
      <c r="BM209" s="124"/>
      <c r="BN209" s="124"/>
      <c r="BO209" s="124"/>
      <c r="BP209" s="124"/>
      <c r="BQ209" s="150"/>
      <c r="BR209" s="151"/>
      <c r="BS209" s="151"/>
      <c r="BT209" s="151"/>
      <c r="BU209" s="124"/>
      <c r="BV209" s="126"/>
      <c r="BW209" s="47"/>
      <c r="BX209" s="47"/>
      <c r="BY209" s="128"/>
    </row>
    <row r="210" spans="1:77" ht="22.5" customHeight="1" x14ac:dyDescent="0.25">
      <c r="A210" s="134" t="s">
        <v>33</v>
      </c>
      <c r="B210" s="134">
        <v>3</v>
      </c>
      <c r="C210" s="134">
        <v>3</v>
      </c>
      <c r="D210" s="171" t="s">
        <v>108</v>
      </c>
      <c r="E210" s="134">
        <v>1903</v>
      </c>
      <c r="F210" s="134"/>
      <c r="G210" s="134" t="s">
        <v>61</v>
      </c>
      <c r="H210" s="173">
        <f>VLOOKUP(Allowance!A12,Allowance!A12:J17,Kurs!$A$1-2020,FALSE)</f>
        <v>0</v>
      </c>
      <c r="I210" s="174">
        <v>0</v>
      </c>
      <c r="J210" s="173">
        <f>+H210</f>
        <v>0</v>
      </c>
      <c r="K210" s="174">
        <f>ABS(+J210/K207)</f>
        <v>0</v>
      </c>
      <c r="L210" s="172" t="s">
        <v>109</v>
      </c>
      <c r="M210" s="134" t="s">
        <v>100</v>
      </c>
      <c r="N210" s="173">
        <v>48000</v>
      </c>
      <c r="O210" s="173">
        <v>48000</v>
      </c>
      <c r="P210" s="173">
        <v>48000</v>
      </c>
      <c r="Q210" s="175">
        <v>48000</v>
      </c>
      <c r="R210" s="141">
        <v>48000</v>
      </c>
      <c r="S210" s="141" t="s">
        <v>110</v>
      </c>
      <c r="T210" s="141" t="s">
        <v>110</v>
      </c>
      <c r="U210" s="141" t="s">
        <v>110</v>
      </c>
      <c r="V210" s="141"/>
      <c r="W210" s="141"/>
      <c r="X210" s="141"/>
      <c r="Y210" s="141"/>
      <c r="Z210" s="164"/>
      <c r="AA210" s="141"/>
      <c r="AB210" s="141"/>
      <c r="AC210" s="148"/>
      <c r="AD210" s="148"/>
      <c r="AE210" s="148"/>
      <c r="AF210" s="148"/>
      <c r="AG210" s="148"/>
      <c r="AH210" s="148"/>
      <c r="AI210" s="148"/>
      <c r="AJ210" s="148"/>
      <c r="AK210" s="148"/>
      <c r="AL210" s="148"/>
      <c r="AM210" s="148"/>
      <c r="AN210" s="148"/>
      <c r="AO210" s="148"/>
      <c r="AP210" s="148"/>
      <c r="AQ210" s="148"/>
      <c r="AR210" s="134"/>
      <c r="AS210" s="134"/>
      <c r="AT210" s="134"/>
      <c r="AU210" s="134"/>
      <c r="AV210" s="134"/>
      <c r="AW210" s="134"/>
      <c r="AX210" s="134"/>
      <c r="AY210" s="134"/>
      <c r="AZ210" s="134"/>
      <c r="BA210" s="134"/>
      <c r="BB210" s="134"/>
      <c r="BC210" s="134"/>
      <c r="BD210" s="134"/>
      <c r="BE210" s="134"/>
      <c r="BF210" s="149"/>
      <c r="BG210" s="149"/>
      <c r="BH210" s="149"/>
      <c r="BI210" s="149"/>
      <c r="BJ210" s="149"/>
      <c r="BK210" s="149"/>
      <c r="BL210" s="149"/>
      <c r="BM210" s="149"/>
      <c r="BN210" s="149"/>
      <c r="BO210" s="124"/>
      <c r="BP210" s="124"/>
      <c r="BQ210" s="124"/>
      <c r="BR210" s="124"/>
      <c r="BS210" s="124"/>
      <c r="BT210" s="124"/>
      <c r="BU210" s="124"/>
      <c r="BV210" s="126"/>
      <c r="BW210" s="47"/>
      <c r="BX210" s="7"/>
    </row>
    <row r="211" spans="1:77" ht="22.5" customHeight="1" x14ac:dyDescent="0.25">
      <c r="A211" s="134" t="s">
        <v>34</v>
      </c>
      <c r="B211" s="134">
        <v>4</v>
      </c>
      <c r="C211" s="134">
        <v>4</v>
      </c>
      <c r="D211" s="134" t="s">
        <v>111</v>
      </c>
      <c r="E211" s="141">
        <v>1904</v>
      </c>
      <c r="F211" s="134"/>
      <c r="G211" s="134" t="s">
        <v>112</v>
      </c>
      <c r="H211" s="173">
        <f>VLOOKUP(Allowance!A13,Allowance!A13:J18,Kurs!$A$1-2020,FALSE)</f>
        <v>30660</v>
      </c>
      <c r="I211" s="174">
        <v>68</v>
      </c>
      <c r="J211" s="173">
        <f>+H210-H211</f>
        <v>-30660</v>
      </c>
      <c r="K211" s="174">
        <f>ABS(+J211/K207)</f>
        <v>84</v>
      </c>
      <c r="L211" s="172" t="s">
        <v>113</v>
      </c>
      <c r="M211" s="134" t="s">
        <v>105</v>
      </c>
      <c r="N211" s="173">
        <v>1000</v>
      </c>
      <c r="O211" s="173">
        <v>1000</v>
      </c>
      <c r="P211" s="173">
        <v>1000</v>
      </c>
      <c r="Q211" s="175">
        <v>1000</v>
      </c>
      <c r="R211" s="141">
        <v>1000</v>
      </c>
      <c r="S211" s="141" t="s">
        <v>110</v>
      </c>
      <c r="T211" s="141" t="s">
        <v>110</v>
      </c>
      <c r="U211" s="141" t="s">
        <v>110</v>
      </c>
      <c r="V211" s="141"/>
      <c r="W211" s="141"/>
      <c r="X211" s="141"/>
      <c r="Y211" s="141"/>
      <c r="Z211" s="164"/>
      <c r="AA211" s="141"/>
      <c r="AB211" s="141"/>
      <c r="AC211" s="148"/>
      <c r="AD211" s="148"/>
      <c r="AE211" s="148"/>
      <c r="AF211" s="148"/>
      <c r="AG211" s="148"/>
      <c r="AH211" s="148"/>
      <c r="AI211" s="148"/>
      <c r="AJ211" s="148"/>
      <c r="AK211" s="148"/>
      <c r="AL211" s="148"/>
      <c r="AM211" s="148"/>
      <c r="AN211" s="148"/>
      <c r="AO211" s="148"/>
      <c r="AP211" s="148"/>
      <c r="AQ211" s="148"/>
      <c r="AR211" s="134"/>
      <c r="AS211" s="134"/>
      <c r="AT211" s="134"/>
      <c r="AU211" s="134"/>
      <c r="AV211" s="134"/>
      <c r="AW211" s="134"/>
      <c r="AX211" s="134"/>
      <c r="AY211" s="134"/>
      <c r="AZ211" s="134"/>
      <c r="BA211" s="134"/>
      <c r="BB211" s="134"/>
      <c r="BC211" s="134"/>
      <c r="BD211" s="134"/>
      <c r="BE211" s="134"/>
      <c r="BF211" s="134"/>
      <c r="BG211" s="134"/>
      <c r="BH211" s="149"/>
      <c r="BI211" s="149"/>
      <c r="BJ211" s="149"/>
      <c r="BK211" s="149"/>
      <c r="BL211" s="149"/>
      <c r="BM211" s="149"/>
      <c r="BN211" s="149"/>
      <c r="BO211" s="149"/>
      <c r="BP211" s="149"/>
      <c r="BQ211" s="149"/>
      <c r="BR211" s="149"/>
      <c r="BS211" s="149"/>
      <c r="BT211" s="149"/>
      <c r="BU211" s="149"/>
      <c r="BV211" s="47"/>
      <c r="BW211" s="47"/>
      <c r="BX211" s="7"/>
    </row>
    <row r="212" spans="1:77" ht="22.5" customHeight="1" x14ac:dyDescent="0.25">
      <c r="A212" s="134" t="s">
        <v>35</v>
      </c>
      <c r="B212" s="134">
        <v>5</v>
      </c>
      <c r="C212" s="134">
        <v>5</v>
      </c>
      <c r="D212" s="171" t="s">
        <v>114</v>
      </c>
      <c r="E212" s="134">
        <v>1905</v>
      </c>
      <c r="F212" s="134"/>
      <c r="G212" s="134" t="s">
        <v>115</v>
      </c>
      <c r="H212" s="173">
        <f>VLOOKUP(Allowance!A14,Allowance!A14:J19,Kurs!$A$1-2020,FALSE)</f>
        <v>18697</v>
      </c>
      <c r="I212" s="174">
        <v>31.23</v>
      </c>
      <c r="J212" s="173">
        <f>+H210-H212</f>
        <v>-18697</v>
      </c>
      <c r="K212" s="174">
        <f>ABS(+J212/K207)</f>
        <v>51.224657534246575</v>
      </c>
      <c r="L212" s="172" t="s">
        <v>116</v>
      </c>
      <c r="M212" s="134" t="s">
        <v>61</v>
      </c>
      <c r="N212" s="173">
        <f t="shared" ref="N212:P212" si="22">+N210+N211</f>
        <v>49000</v>
      </c>
      <c r="O212" s="173">
        <f t="shared" si="22"/>
        <v>49000</v>
      </c>
      <c r="P212" s="173">
        <f t="shared" si="22"/>
        <v>49000</v>
      </c>
      <c r="Q212" s="175">
        <f t="shared" ref="Q212:R212" si="23">Q210+Q211</f>
        <v>49000</v>
      </c>
      <c r="R212" s="175">
        <f t="shared" si="23"/>
        <v>49000</v>
      </c>
      <c r="S212" s="141" t="s">
        <v>110</v>
      </c>
      <c r="T212" s="141" t="s">
        <v>110</v>
      </c>
      <c r="U212" s="141" t="s">
        <v>110</v>
      </c>
      <c r="V212" s="141"/>
      <c r="W212" s="141"/>
      <c r="X212" s="141"/>
      <c r="Y212" s="141"/>
      <c r="Z212" s="164"/>
      <c r="AA212" s="141"/>
      <c r="AB212" s="141"/>
      <c r="AC212" s="148"/>
      <c r="AD212" s="148"/>
      <c r="AE212" s="148"/>
      <c r="AF212" s="148"/>
      <c r="AG212" s="148"/>
      <c r="AH212" s="148"/>
      <c r="AI212" s="148"/>
      <c r="AJ212" s="148"/>
      <c r="AK212" s="148"/>
      <c r="AL212" s="148"/>
      <c r="AM212" s="148"/>
      <c r="AN212" s="148"/>
      <c r="AO212" s="148"/>
      <c r="AP212" s="148"/>
      <c r="AQ212" s="148"/>
      <c r="AR212" s="134"/>
      <c r="AS212" s="134"/>
      <c r="AT212" s="134"/>
      <c r="AU212" s="134"/>
      <c r="AV212" s="134"/>
      <c r="AW212" s="134"/>
      <c r="AX212" s="134"/>
      <c r="AY212" s="134"/>
      <c r="AZ212" s="134"/>
      <c r="BA212" s="134"/>
      <c r="BB212" s="134"/>
      <c r="BC212" s="134"/>
      <c r="BD212" s="134"/>
      <c r="BE212" s="134"/>
      <c r="BF212" s="134"/>
      <c r="BG212" s="134"/>
      <c r="BH212" s="134"/>
      <c r="BI212" s="134"/>
      <c r="BJ212" s="134"/>
      <c r="BK212" s="134"/>
      <c r="BL212" s="134"/>
      <c r="BM212" s="134"/>
      <c r="BN212" s="134"/>
      <c r="BO212" s="134"/>
      <c r="BP212" s="134"/>
      <c r="BQ212" s="134"/>
      <c r="BR212" s="134"/>
      <c r="BS212" s="134"/>
      <c r="BT212" s="134"/>
      <c r="BU212" s="134"/>
      <c r="BV212" s="47"/>
      <c r="BW212" s="7"/>
      <c r="BX212" s="7"/>
    </row>
    <row r="213" spans="1:77" ht="22.5" customHeight="1" x14ac:dyDescent="0.25">
      <c r="A213" s="134" t="s">
        <v>36</v>
      </c>
      <c r="B213" s="134">
        <v>6</v>
      </c>
      <c r="C213" s="134">
        <v>6</v>
      </c>
      <c r="D213" s="171" t="s">
        <v>117</v>
      </c>
      <c r="E213" s="141">
        <v>1906</v>
      </c>
      <c r="F213" s="134"/>
      <c r="G213" s="134" t="s">
        <v>58</v>
      </c>
      <c r="H213" s="173">
        <f>VLOOKUP(Allowance!A15,Allowance!A15:J20,Kurs!$A$1-2020,FALSE)</f>
        <v>49357</v>
      </c>
      <c r="I213" s="174">
        <v>99.23</v>
      </c>
      <c r="J213" s="173">
        <f>+H210-H213</f>
        <v>-49357</v>
      </c>
      <c r="K213" s="174">
        <f>ABS(+J213/K207)</f>
        <v>135.22465753424657</v>
      </c>
      <c r="L213" s="172" t="s">
        <v>118</v>
      </c>
      <c r="M213" s="134" t="s">
        <v>112</v>
      </c>
      <c r="N213" s="174">
        <v>20200</v>
      </c>
      <c r="O213" s="173">
        <v>23100</v>
      </c>
      <c r="P213" s="173">
        <f>23500</f>
        <v>23500</v>
      </c>
      <c r="Q213" s="175">
        <f>24600</f>
        <v>24600</v>
      </c>
      <c r="R213" s="175">
        <v>25000</v>
      </c>
      <c r="S213" s="141" t="s">
        <v>110</v>
      </c>
      <c r="T213" s="141" t="s">
        <v>110</v>
      </c>
      <c r="U213" s="141" t="s">
        <v>110</v>
      </c>
      <c r="V213" s="141"/>
      <c r="W213" s="141"/>
      <c r="X213" s="141"/>
      <c r="Y213" s="141"/>
      <c r="Z213" s="164"/>
      <c r="AA213" s="141"/>
      <c r="AB213" s="141"/>
      <c r="AC213" s="148"/>
      <c r="AD213" s="148"/>
      <c r="AE213" s="148"/>
      <c r="AF213" s="148"/>
      <c r="AG213" s="148"/>
      <c r="AH213" s="148"/>
      <c r="AI213" s="148"/>
      <c r="AJ213" s="148"/>
      <c r="AK213" s="148"/>
      <c r="AL213" s="148"/>
      <c r="AM213" s="148"/>
      <c r="AN213" s="148"/>
      <c r="AO213" s="148"/>
      <c r="AP213" s="148"/>
      <c r="AQ213" s="148"/>
      <c r="AR213" s="134"/>
      <c r="AS213" s="134"/>
      <c r="AT213" s="134"/>
      <c r="AU213" s="134"/>
      <c r="AV213" s="134"/>
      <c r="AW213" s="134"/>
      <c r="AX213" s="134"/>
      <c r="AY213" s="134"/>
      <c r="AZ213" s="134"/>
      <c r="BA213" s="134"/>
      <c r="BB213" s="134"/>
      <c r="BC213" s="134"/>
      <c r="BD213" s="134"/>
      <c r="BE213" s="134"/>
      <c r="BF213" s="134"/>
      <c r="BG213" s="134"/>
      <c r="BH213" s="134"/>
      <c r="BI213" s="134"/>
      <c r="BJ213" s="134"/>
      <c r="BK213" s="134"/>
      <c r="BL213" s="134"/>
      <c r="BM213" s="134"/>
      <c r="BN213" s="134"/>
      <c r="BO213" s="134"/>
      <c r="BP213" s="134"/>
      <c r="BQ213" s="134"/>
      <c r="BR213" s="134"/>
      <c r="BS213" s="134"/>
      <c r="BT213" s="134"/>
      <c r="BU213" s="134"/>
      <c r="BV213" s="7"/>
      <c r="BW213" s="7"/>
      <c r="BX213" s="7"/>
    </row>
    <row r="214" spans="1:77" ht="22.5" customHeight="1" x14ac:dyDescent="0.25">
      <c r="A214" s="134" t="s">
        <v>37</v>
      </c>
      <c r="B214" s="134">
        <v>7</v>
      </c>
      <c r="C214" s="134">
        <v>7</v>
      </c>
      <c r="D214" s="171" t="s">
        <v>119</v>
      </c>
      <c r="E214" s="134">
        <v>1907</v>
      </c>
      <c r="F214" s="134"/>
      <c r="G214" s="134" t="s">
        <v>49</v>
      </c>
      <c r="H214" s="141" t="e">
        <f>VLOOKUP(G214,$M$210:$U$215,Kurs!$A$1-2008,FALSE)</f>
        <v>#N/A</v>
      </c>
      <c r="I214" s="141"/>
      <c r="J214" s="141"/>
      <c r="K214" s="141"/>
      <c r="L214" s="172" t="s">
        <v>120</v>
      </c>
      <c r="M214" s="134" t="s">
        <v>115</v>
      </c>
      <c r="N214" s="174">
        <v>9200</v>
      </c>
      <c r="O214" s="173">
        <v>10500</v>
      </c>
      <c r="P214" s="173">
        <v>10700</v>
      </c>
      <c r="Q214" s="175">
        <v>11200</v>
      </c>
      <c r="R214" s="175">
        <v>11400</v>
      </c>
      <c r="S214" s="141" t="s">
        <v>110</v>
      </c>
      <c r="T214" s="141" t="s">
        <v>110</v>
      </c>
      <c r="U214" s="141" t="s">
        <v>110</v>
      </c>
      <c r="V214" s="141"/>
      <c r="W214" s="141"/>
      <c r="X214" s="141"/>
      <c r="Y214" s="141"/>
      <c r="Z214" s="164"/>
      <c r="AA214" s="141"/>
      <c r="AB214" s="141"/>
      <c r="AC214" s="148"/>
      <c r="AD214" s="148"/>
      <c r="AE214" s="148"/>
      <c r="AF214" s="148"/>
      <c r="AG214" s="148"/>
      <c r="AH214" s="148"/>
      <c r="AI214" s="148"/>
      <c r="AJ214" s="148"/>
      <c r="AK214" s="148"/>
      <c r="AL214" s="148"/>
      <c r="AM214" s="148"/>
      <c r="AN214" s="148"/>
      <c r="AO214" s="148"/>
      <c r="AP214" s="148"/>
      <c r="AQ214" s="148"/>
      <c r="AR214" s="134"/>
      <c r="AS214" s="134"/>
      <c r="AT214" s="134"/>
      <c r="AU214" s="134"/>
      <c r="AV214" s="134"/>
      <c r="AW214" s="134"/>
      <c r="AX214" s="134"/>
      <c r="AY214" s="134"/>
      <c r="AZ214" s="134"/>
      <c r="BA214" s="134"/>
      <c r="BB214" s="134"/>
      <c r="BC214" s="134"/>
      <c r="BD214" s="134"/>
      <c r="BE214" s="134"/>
      <c r="BF214" s="134"/>
      <c r="BG214" s="134"/>
      <c r="BH214" s="134"/>
      <c r="BI214" s="134"/>
      <c r="BJ214" s="134"/>
      <c r="BK214" s="134"/>
      <c r="BL214" s="134"/>
      <c r="BM214" s="134"/>
      <c r="BN214" s="134"/>
      <c r="BO214" s="134"/>
      <c r="BP214" s="134"/>
      <c r="BQ214" s="134"/>
      <c r="BR214" s="134"/>
      <c r="BS214" s="134"/>
      <c r="BT214" s="134"/>
      <c r="BU214" s="134"/>
      <c r="BV214" s="7"/>
      <c r="BW214" s="7"/>
      <c r="BX214" s="7"/>
    </row>
    <row r="215" spans="1:77" ht="22.5" customHeight="1" x14ac:dyDescent="0.25">
      <c r="A215" s="134" t="s">
        <v>38</v>
      </c>
      <c r="B215" s="134">
        <v>8</v>
      </c>
      <c r="C215" s="134">
        <v>8</v>
      </c>
      <c r="D215" s="171" t="s">
        <v>121</v>
      </c>
      <c r="E215" s="141">
        <v>1908</v>
      </c>
      <c r="F215" s="134"/>
      <c r="G215" s="134" t="s">
        <v>57</v>
      </c>
      <c r="H215" s="134">
        <v>0.35</v>
      </c>
      <c r="I215" s="141">
        <v>35</v>
      </c>
      <c r="J215" s="141"/>
      <c r="K215" s="141"/>
      <c r="L215" s="172" t="s">
        <v>122</v>
      </c>
      <c r="M215" s="134" t="s">
        <v>58</v>
      </c>
      <c r="N215" s="173">
        <f t="shared" ref="N215:P215" si="24">+N213+N214</f>
        <v>29400</v>
      </c>
      <c r="O215" s="173">
        <f t="shared" si="24"/>
        <v>33600</v>
      </c>
      <c r="P215" s="173">
        <f t="shared" si="24"/>
        <v>34200</v>
      </c>
      <c r="Q215" s="175">
        <f t="shared" ref="Q215:R215" si="25">Q213+Q214</f>
        <v>35800</v>
      </c>
      <c r="R215" s="175">
        <f t="shared" si="25"/>
        <v>36400</v>
      </c>
      <c r="S215" s="141" t="s">
        <v>110</v>
      </c>
      <c r="T215" s="141" t="s">
        <v>110</v>
      </c>
      <c r="U215" s="141" t="s">
        <v>110</v>
      </c>
      <c r="V215" s="141"/>
      <c r="W215" s="141"/>
      <c r="X215" s="141"/>
      <c r="Y215" s="141"/>
      <c r="Z215" s="141"/>
      <c r="AA215" s="141"/>
      <c r="AB215" s="141"/>
      <c r="AC215" s="148"/>
      <c r="AD215" s="148"/>
      <c r="AE215" s="148"/>
      <c r="AF215" s="148"/>
      <c r="AG215" s="148"/>
      <c r="AH215" s="148"/>
      <c r="AI215" s="148"/>
      <c r="AJ215" s="148"/>
      <c r="AK215" s="148"/>
      <c r="AL215" s="148"/>
      <c r="AM215" s="148"/>
      <c r="AN215" s="148"/>
      <c r="AO215" s="148"/>
      <c r="AP215" s="148"/>
      <c r="AQ215" s="148"/>
      <c r="AR215" s="134"/>
      <c r="AS215" s="134"/>
      <c r="AT215" s="134"/>
      <c r="AU215" s="134"/>
      <c r="AV215" s="134"/>
      <c r="AW215" s="134"/>
      <c r="AX215" s="134"/>
      <c r="AY215" s="134"/>
      <c r="AZ215" s="134"/>
      <c r="BA215" s="134"/>
      <c r="BB215" s="134"/>
      <c r="BC215" s="134"/>
      <c r="BD215" s="134"/>
      <c r="BE215" s="134"/>
      <c r="BF215" s="134"/>
      <c r="BG215" s="134"/>
      <c r="BH215" s="134"/>
      <c r="BI215" s="134"/>
      <c r="BJ215" s="134"/>
      <c r="BK215" s="134"/>
      <c r="BL215" s="134"/>
      <c r="BM215" s="134"/>
      <c r="BN215" s="134"/>
      <c r="BO215" s="134"/>
      <c r="BP215" s="134"/>
      <c r="BQ215" s="134"/>
      <c r="BR215" s="134"/>
      <c r="BS215" s="134"/>
      <c r="BT215" s="134"/>
      <c r="BU215" s="134"/>
      <c r="BV215" s="7"/>
      <c r="BW215" s="7"/>
      <c r="BX215" s="7"/>
    </row>
    <row r="216" spans="1:77" ht="22.5" customHeight="1" x14ac:dyDescent="0.25">
      <c r="A216" s="134" t="s">
        <v>39</v>
      </c>
      <c r="B216" s="134">
        <v>9</v>
      </c>
      <c r="C216" s="134">
        <v>9</v>
      </c>
      <c r="D216" s="171" t="s">
        <v>123</v>
      </c>
      <c r="E216" s="134">
        <v>1909</v>
      </c>
      <c r="F216" s="134"/>
      <c r="G216" s="134" t="s">
        <v>124</v>
      </c>
      <c r="H216" s="134">
        <v>0.36</v>
      </c>
      <c r="I216" s="141">
        <v>20</v>
      </c>
      <c r="J216" s="141"/>
      <c r="K216" s="141"/>
      <c r="L216" s="172" t="s">
        <v>125</v>
      </c>
      <c r="M216" s="141"/>
      <c r="N216" s="141"/>
      <c r="O216" s="141"/>
      <c r="P216" s="141"/>
      <c r="Q216" s="141"/>
      <c r="R216" s="141"/>
      <c r="S216" s="141"/>
      <c r="T216" s="141"/>
      <c r="U216" s="141"/>
      <c r="V216" s="141"/>
      <c r="W216" s="141"/>
      <c r="X216" s="141"/>
      <c r="Y216" s="141"/>
      <c r="Z216" s="141"/>
      <c r="AA216" s="141"/>
      <c r="AB216" s="141"/>
      <c r="AC216" s="148"/>
      <c r="AD216" s="148"/>
      <c r="AE216" s="148"/>
      <c r="AF216" s="148"/>
      <c r="AG216" s="148"/>
      <c r="AH216" s="148"/>
      <c r="AI216" s="148"/>
      <c r="AJ216" s="148"/>
      <c r="AK216" s="148"/>
      <c r="AL216" s="148"/>
      <c r="AM216" s="148"/>
      <c r="AN216" s="148"/>
      <c r="AO216" s="148"/>
      <c r="AP216" s="148"/>
      <c r="AQ216" s="148"/>
      <c r="AR216" s="134"/>
      <c r="AS216" s="134"/>
      <c r="AT216" s="134"/>
      <c r="AU216" s="134"/>
      <c r="AV216" s="134"/>
      <c r="AW216" s="134"/>
      <c r="AX216" s="134"/>
      <c r="AY216" s="134"/>
      <c r="AZ216" s="134"/>
      <c r="BA216" s="134"/>
      <c r="BB216" s="134"/>
      <c r="BC216" s="134"/>
      <c r="BD216" s="134"/>
      <c r="BE216" s="134"/>
      <c r="BF216" s="134"/>
      <c r="BG216" s="134"/>
      <c r="BH216" s="134"/>
      <c r="BI216" s="134"/>
      <c r="BJ216" s="134"/>
      <c r="BK216" s="134"/>
      <c r="BL216" s="134"/>
      <c r="BM216" s="134"/>
      <c r="BN216" s="134"/>
      <c r="BO216" s="134"/>
      <c r="BP216" s="134"/>
      <c r="BQ216" s="134"/>
      <c r="BR216" s="134"/>
      <c r="BS216" s="134"/>
      <c r="BT216" s="134"/>
      <c r="BU216" s="134"/>
      <c r="BV216" s="7"/>
      <c r="BW216" s="7"/>
      <c r="BX216" s="7"/>
    </row>
    <row r="217" spans="1:77" ht="22.5" customHeight="1" x14ac:dyDescent="0.25">
      <c r="A217" s="134" t="s">
        <v>40</v>
      </c>
      <c r="B217" s="134">
        <v>10</v>
      </c>
      <c r="C217" s="134">
        <v>10</v>
      </c>
      <c r="D217" s="171" t="s">
        <v>126</v>
      </c>
      <c r="E217" s="141">
        <v>1910</v>
      </c>
      <c r="F217" s="134"/>
      <c r="G217" s="134" t="s">
        <v>127</v>
      </c>
      <c r="H217" s="134">
        <v>0.44</v>
      </c>
      <c r="I217" s="141">
        <v>34</v>
      </c>
      <c r="J217" s="141"/>
      <c r="K217" s="141"/>
      <c r="L217" s="172">
        <v>10</v>
      </c>
      <c r="M217" s="141"/>
      <c r="N217" s="141"/>
      <c r="O217" s="141"/>
      <c r="P217" s="141"/>
      <c r="Q217" s="141"/>
      <c r="R217" s="141"/>
      <c r="S217" s="141"/>
      <c r="T217" s="141"/>
      <c r="U217" s="141"/>
      <c r="V217" s="141"/>
      <c r="W217" s="141"/>
      <c r="X217" s="141"/>
      <c r="Y217" s="141"/>
      <c r="Z217" s="141"/>
      <c r="AA217" s="141"/>
      <c r="AB217" s="141"/>
      <c r="AC217" s="148"/>
      <c r="AD217" s="148"/>
      <c r="AE217" s="148"/>
      <c r="AF217" s="148"/>
      <c r="AG217" s="148"/>
      <c r="AH217" s="148"/>
      <c r="AI217" s="148"/>
      <c r="AJ217" s="148"/>
      <c r="AK217" s="148"/>
      <c r="AL217" s="148"/>
      <c r="AM217" s="148"/>
      <c r="AN217" s="148"/>
      <c r="AO217" s="148"/>
      <c r="AP217" s="148"/>
      <c r="AQ217" s="148"/>
      <c r="AR217" s="134"/>
      <c r="AS217" s="134"/>
      <c r="AT217" s="134"/>
      <c r="AU217" s="134"/>
      <c r="AV217" s="134"/>
      <c r="AW217" s="134"/>
      <c r="AX217" s="134"/>
      <c r="AY217" s="134"/>
      <c r="AZ217" s="134"/>
      <c r="BA217" s="134"/>
      <c r="BB217" s="134"/>
      <c r="BC217" s="134"/>
      <c r="BD217" s="134"/>
      <c r="BE217" s="134"/>
      <c r="BF217" s="134"/>
      <c r="BG217" s="134"/>
      <c r="BH217" s="134"/>
      <c r="BI217" s="134"/>
      <c r="BJ217" s="134"/>
      <c r="BK217" s="134"/>
      <c r="BL217" s="134"/>
      <c r="BM217" s="134"/>
      <c r="BN217" s="134"/>
      <c r="BO217" s="134"/>
      <c r="BP217" s="134"/>
      <c r="BQ217" s="134"/>
      <c r="BR217" s="134"/>
      <c r="BS217" s="134"/>
      <c r="BT217" s="134"/>
      <c r="BU217" s="134"/>
      <c r="BV217" s="7"/>
      <c r="BW217" s="7"/>
      <c r="BX217" s="7"/>
    </row>
    <row r="218" spans="1:77" ht="22.5" customHeight="1" x14ac:dyDescent="0.25">
      <c r="A218" s="134" t="s">
        <v>41</v>
      </c>
      <c r="B218" s="134">
        <v>11</v>
      </c>
      <c r="C218" s="134">
        <v>11</v>
      </c>
      <c r="D218" s="171" t="s">
        <v>128</v>
      </c>
      <c r="E218" s="134">
        <v>1911</v>
      </c>
      <c r="F218" s="134"/>
      <c r="G218" s="134" t="s">
        <v>129</v>
      </c>
      <c r="H218" s="134">
        <v>0.42</v>
      </c>
      <c r="I218" s="141">
        <v>33</v>
      </c>
      <c r="J218" s="141"/>
      <c r="K218" s="141"/>
      <c r="L218" s="172">
        <v>11</v>
      </c>
      <c r="M218" s="141"/>
      <c r="N218" s="141"/>
      <c r="O218" s="141"/>
      <c r="P218" s="141"/>
      <c r="Q218" s="141"/>
      <c r="R218" s="141"/>
      <c r="S218" s="141"/>
      <c r="T218" s="141"/>
      <c r="U218" s="141"/>
      <c r="V218" s="141"/>
      <c r="W218" s="141"/>
      <c r="X218" s="141"/>
      <c r="Y218" s="141"/>
      <c r="Z218" s="141"/>
      <c r="AA218" s="141"/>
      <c r="AB218" s="141"/>
      <c r="AC218" s="148"/>
      <c r="AD218" s="148"/>
      <c r="AE218" s="148"/>
      <c r="AF218" s="148"/>
      <c r="AG218" s="148"/>
      <c r="AH218" s="148"/>
      <c r="AI218" s="148"/>
      <c r="AJ218" s="148"/>
      <c r="AK218" s="148"/>
      <c r="AL218" s="148"/>
      <c r="AM218" s="148"/>
      <c r="AN218" s="148"/>
      <c r="AO218" s="148"/>
      <c r="AP218" s="148"/>
      <c r="AQ218" s="148"/>
      <c r="AR218" s="134"/>
      <c r="AS218" s="134"/>
      <c r="AT218" s="134"/>
      <c r="AU218" s="134"/>
      <c r="AV218" s="134"/>
      <c r="AW218" s="134"/>
      <c r="AX218" s="134"/>
      <c r="AY218" s="134"/>
      <c r="AZ218" s="134"/>
      <c r="BA218" s="134"/>
      <c r="BB218" s="134"/>
      <c r="BC218" s="134"/>
      <c r="BD218" s="134"/>
      <c r="BE218" s="134"/>
      <c r="BF218" s="134"/>
      <c r="BG218" s="134"/>
      <c r="BH218" s="134"/>
      <c r="BI218" s="134"/>
      <c r="BJ218" s="134"/>
      <c r="BK218" s="134"/>
      <c r="BL218" s="134"/>
      <c r="BM218" s="134"/>
      <c r="BN218" s="134"/>
      <c r="BO218" s="134"/>
      <c r="BP218" s="134"/>
      <c r="BQ218" s="134"/>
      <c r="BR218" s="134"/>
      <c r="BS218" s="134"/>
      <c r="BT218" s="134"/>
      <c r="BU218" s="134"/>
      <c r="BV218" s="7"/>
      <c r="BW218" s="7"/>
      <c r="BX218" s="7"/>
    </row>
    <row r="219" spans="1:77" ht="22.5" customHeight="1" x14ac:dyDescent="0.25">
      <c r="A219" s="134" t="s">
        <v>42</v>
      </c>
      <c r="B219" s="134">
        <v>12</v>
      </c>
      <c r="C219" s="134">
        <v>12</v>
      </c>
      <c r="D219" s="171" t="s">
        <v>130</v>
      </c>
      <c r="E219" s="141">
        <v>1912</v>
      </c>
      <c r="F219" s="134"/>
      <c r="G219" s="134" t="s">
        <v>131</v>
      </c>
      <c r="H219" s="134">
        <v>0.42</v>
      </c>
      <c r="I219" s="141">
        <v>32</v>
      </c>
      <c r="J219" s="141"/>
      <c r="K219" s="141"/>
      <c r="L219" s="172">
        <v>12</v>
      </c>
      <c r="M219" s="141"/>
      <c r="N219" s="141"/>
      <c r="O219" s="141"/>
      <c r="P219" s="141"/>
      <c r="Q219" s="141"/>
      <c r="R219" s="141"/>
      <c r="S219" s="141"/>
      <c r="T219" s="141"/>
      <c r="U219" s="141"/>
      <c r="V219" s="141"/>
      <c r="W219" s="141"/>
      <c r="X219" s="141"/>
      <c r="Y219" s="141"/>
      <c r="Z219" s="141"/>
      <c r="AA219" s="141"/>
      <c r="AB219" s="141"/>
      <c r="AC219" s="148"/>
      <c r="AD219" s="148"/>
      <c r="AE219" s="148"/>
      <c r="AF219" s="148"/>
      <c r="AG219" s="148"/>
      <c r="AH219" s="148"/>
      <c r="AI219" s="148"/>
      <c r="AJ219" s="148"/>
      <c r="AK219" s="148"/>
      <c r="AL219" s="148"/>
      <c r="AM219" s="148"/>
      <c r="AN219" s="148"/>
      <c r="AO219" s="148"/>
      <c r="AP219" s="148"/>
      <c r="AQ219" s="148"/>
      <c r="AR219" s="134"/>
      <c r="AS219" s="134"/>
      <c r="AT219" s="134"/>
      <c r="AU219" s="134"/>
      <c r="AV219" s="134"/>
      <c r="AW219" s="134"/>
      <c r="AX219" s="134"/>
      <c r="AY219" s="134"/>
      <c r="AZ219" s="134"/>
      <c r="BA219" s="134"/>
      <c r="BB219" s="134"/>
      <c r="BC219" s="134"/>
      <c r="BD219" s="134"/>
      <c r="BE219" s="134"/>
      <c r="BF219" s="134"/>
      <c r="BG219" s="134"/>
      <c r="BH219" s="134"/>
      <c r="BI219" s="134"/>
      <c r="BJ219" s="134"/>
      <c r="BK219" s="134"/>
      <c r="BL219" s="134"/>
      <c r="BM219" s="134"/>
      <c r="BN219" s="134"/>
      <c r="BO219" s="134"/>
      <c r="BP219" s="134"/>
      <c r="BQ219" s="134"/>
      <c r="BR219" s="134"/>
      <c r="BS219" s="134"/>
      <c r="BT219" s="134"/>
      <c r="BU219" s="134"/>
      <c r="BV219" s="7"/>
      <c r="BW219" s="7"/>
      <c r="BX219" s="7"/>
    </row>
    <row r="220" spans="1:77" ht="22.5" customHeight="1" x14ac:dyDescent="0.25">
      <c r="A220" s="134"/>
      <c r="B220" s="134">
        <v>13</v>
      </c>
      <c r="C220" s="134"/>
      <c r="D220" s="171" t="s">
        <v>132</v>
      </c>
      <c r="E220" s="134">
        <v>1913</v>
      </c>
      <c r="F220" s="134"/>
      <c r="G220" s="134" t="s">
        <v>133</v>
      </c>
      <c r="H220" s="134">
        <v>0.44</v>
      </c>
      <c r="I220" s="141">
        <v>31</v>
      </c>
      <c r="J220" s="141"/>
      <c r="K220" s="141"/>
      <c r="L220" s="172">
        <v>13</v>
      </c>
      <c r="M220" s="141"/>
      <c r="N220" s="141"/>
      <c r="O220" s="141"/>
      <c r="P220" s="141"/>
      <c r="Q220" s="141"/>
      <c r="R220" s="141"/>
      <c r="S220" s="141"/>
      <c r="T220" s="141"/>
      <c r="U220" s="141"/>
      <c r="V220" s="141"/>
      <c r="W220" s="141"/>
      <c r="X220" s="141"/>
      <c r="Y220" s="141"/>
      <c r="Z220" s="141"/>
      <c r="AA220" s="141"/>
      <c r="AB220" s="141"/>
      <c r="AC220" s="148"/>
      <c r="AD220" s="148"/>
      <c r="AE220" s="148"/>
      <c r="AF220" s="148"/>
      <c r="AG220" s="148"/>
      <c r="AH220" s="148"/>
      <c r="AI220" s="148"/>
      <c r="AJ220" s="148"/>
      <c r="AK220" s="148"/>
      <c r="AL220" s="148"/>
      <c r="AM220" s="148"/>
      <c r="AN220" s="148"/>
      <c r="AO220" s="148"/>
      <c r="AP220" s="148"/>
      <c r="AQ220" s="148"/>
      <c r="AR220" s="134"/>
      <c r="AS220" s="134"/>
      <c r="AT220" s="134"/>
      <c r="AU220" s="134"/>
      <c r="AV220" s="134"/>
      <c r="AW220" s="134"/>
      <c r="AX220" s="134"/>
      <c r="AY220" s="134"/>
      <c r="AZ220" s="134"/>
      <c r="BA220" s="134"/>
      <c r="BB220" s="134"/>
      <c r="BC220" s="134"/>
      <c r="BD220" s="134"/>
      <c r="BE220" s="134"/>
      <c r="BF220" s="134"/>
      <c r="BG220" s="134"/>
      <c r="BH220" s="134"/>
      <c r="BI220" s="134"/>
      <c r="BJ220" s="134"/>
      <c r="BK220" s="134"/>
      <c r="BL220" s="134"/>
      <c r="BM220" s="134"/>
      <c r="BN220" s="134"/>
      <c r="BO220" s="134"/>
      <c r="BP220" s="134"/>
      <c r="BQ220" s="134"/>
      <c r="BR220" s="134"/>
      <c r="BS220" s="134"/>
      <c r="BT220" s="134"/>
      <c r="BU220" s="134"/>
      <c r="BV220" s="7"/>
      <c r="BW220" s="7"/>
      <c r="BX220" s="7"/>
    </row>
    <row r="221" spans="1:77" ht="22.5" customHeight="1" x14ac:dyDescent="0.25">
      <c r="A221" s="134" t="s">
        <v>31</v>
      </c>
      <c r="B221" s="134">
        <v>14</v>
      </c>
      <c r="C221" s="134"/>
      <c r="D221" s="171" t="s">
        <v>134</v>
      </c>
      <c r="E221" s="141">
        <v>1914</v>
      </c>
      <c r="F221" s="134"/>
      <c r="G221" s="141"/>
      <c r="H221" s="141"/>
      <c r="I221" s="141"/>
      <c r="J221" s="141"/>
      <c r="K221" s="141"/>
      <c r="L221" s="172">
        <v>14</v>
      </c>
      <c r="M221" s="141"/>
      <c r="N221" s="141"/>
      <c r="O221" s="141"/>
      <c r="P221" s="141"/>
      <c r="Q221" s="141"/>
      <c r="R221" s="141"/>
      <c r="S221" s="141"/>
      <c r="T221" s="141"/>
      <c r="U221" s="141"/>
      <c r="V221" s="141"/>
      <c r="W221" s="141"/>
      <c r="X221" s="141"/>
      <c r="Y221" s="141"/>
      <c r="Z221" s="141"/>
      <c r="AA221" s="141"/>
      <c r="AB221" s="141"/>
      <c r="AC221" s="148"/>
      <c r="AD221" s="148"/>
      <c r="AE221" s="148"/>
      <c r="AF221" s="148"/>
      <c r="AG221" s="148"/>
      <c r="AH221" s="148"/>
      <c r="AI221" s="148"/>
      <c r="AJ221" s="148"/>
      <c r="AK221" s="148"/>
      <c r="AL221" s="148"/>
      <c r="AM221" s="148"/>
      <c r="AN221" s="148"/>
      <c r="AO221" s="148"/>
      <c r="AP221" s="148"/>
      <c r="AQ221" s="148"/>
      <c r="AR221" s="134"/>
      <c r="AS221" s="134"/>
      <c r="AT221" s="134"/>
      <c r="AU221" s="134"/>
      <c r="AV221" s="134"/>
      <c r="AW221" s="134"/>
      <c r="AX221" s="134"/>
      <c r="AY221" s="134"/>
      <c r="AZ221" s="134"/>
      <c r="BA221" s="134"/>
      <c r="BB221" s="134"/>
      <c r="BC221" s="134"/>
      <c r="BD221" s="134"/>
      <c r="BE221" s="134"/>
      <c r="BF221" s="134"/>
      <c r="BG221" s="134"/>
      <c r="BH221" s="134"/>
      <c r="BI221" s="134"/>
      <c r="BJ221" s="134"/>
      <c r="BK221" s="134"/>
      <c r="BL221" s="134"/>
      <c r="BM221" s="134"/>
      <c r="BN221" s="134"/>
      <c r="BO221" s="134"/>
      <c r="BP221" s="134"/>
      <c r="BQ221" s="134"/>
      <c r="BR221" s="134"/>
      <c r="BS221" s="134"/>
      <c r="BT221" s="134"/>
      <c r="BU221" s="134"/>
      <c r="BV221" s="7"/>
      <c r="BW221" s="7"/>
      <c r="BX221" s="7"/>
    </row>
    <row r="222" spans="1:77" ht="22.5" customHeight="1" x14ac:dyDescent="0.25">
      <c r="A222" s="134">
        <v>2010</v>
      </c>
      <c r="B222" s="134">
        <v>15</v>
      </c>
      <c r="C222" s="134"/>
      <c r="D222" s="171" t="s">
        <v>135</v>
      </c>
      <c r="E222" s="134">
        <v>1915</v>
      </c>
      <c r="F222" s="134"/>
      <c r="G222" s="141"/>
      <c r="H222" s="141"/>
      <c r="I222" s="141"/>
      <c r="J222" s="141"/>
      <c r="K222" s="141"/>
      <c r="L222" s="172">
        <v>15</v>
      </c>
      <c r="M222" s="141"/>
      <c r="N222" s="141"/>
      <c r="O222" s="141"/>
      <c r="P222" s="141"/>
      <c r="Q222" s="141"/>
      <c r="R222" s="141"/>
      <c r="S222" s="141"/>
      <c r="T222" s="141"/>
      <c r="U222" s="141"/>
      <c r="V222" s="141"/>
      <c r="W222" s="141"/>
      <c r="X222" s="141"/>
      <c r="Y222" s="141"/>
      <c r="Z222" s="141"/>
      <c r="AA222" s="141"/>
      <c r="AB222" s="141"/>
      <c r="AC222" s="148"/>
      <c r="AD222" s="148"/>
      <c r="AE222" s="148"/>
      <c r="AF222" s="148"/>
      <c r="AG222" s="148"/>
      <c r="AH222" s="148"/>
      <c r="AI222" s="148"/>
      <c r="AJ222" s="148"/>
      <c r="AK222" s="148"/>
      <c r="AL222" s="148"/>
      <c r="AM222" s="148"/>
      <c r="AN222" s="148"/>
      <c r="AO222" s="148"/>
      <c r="AP222" s="148"/>
      <c r="AQ222" s="148"/>
      <c r="AR222" s="134"/>
      <c r="AS222" s="134"/>
      <c r="AT222" s="134"/>
      <c r="AU222" s="134"/>
      <c r="AV222" s="134"/>
      <c r="AW222" s="134"/>
      <c r="AX222" s="134"/>
      <c r="AY222" s="134"/>
      <c r="AZ222" s="134"/>
      <c r="BA222" s="134"/>
      <c r="BB222" s="134"/>
      <c r="BC222" s="134"/>
      <c r="BD222" s="134"/>
      <c r="BE222" s="134"/>
      <c r="BF222" s="134"/>
      <c r="BG222" s="134"/>
      <c r="BH222" s="134"/>
      <c r="BI222" s="134"/>
      <c r="BJ222" s="134"/>
      <c r="BK222" s="134"/>
      <c r="BL222" s="134"/>
      <c r="BM222" s="134"/>
      <c r="BN222" s="134"/>
      <c r="BO222" s="134"/>
      <c r="BP222" s="134"/>
      <c r="BQ222" s="134"/>
      <c r="BR222" s="134"/>
      <c r="BS222" s="134"/>
      <c r="BT222" s="134"/>
      <c r="BU222" s="134"/>
      <c r="BV222" s="7"/>
      <c r="BW222" s="7"/>
      <c r="BX222" s="7"/>
    </row>
    <row r="223" spans="1:77" ht="22.5" customHeight="1" x14ac:dyDescent="0.25">
      <c r="A223" s="134">
        <v>2011</v>
      </c>
      <c r="B223" s="134">
        <v>16</v>
      </c>
      <c r="C223" s="134"/>
      <c r="D223" s="171" t="s">
        <v>136</v>
      </c>
      <c r="E223" s="141">
        <v>1916</v>
      </c>
      <c r="F223" s="134"/>
      <c r="G223" s="141"/>
      <c r="H223" s="141"/>
      <c r="I223" s="141"/>
      <c r="J223" s="141"/>
      <c r="K223" s="141"/>
      <c r="L223" s="172">
        <v>16</v>
      </c>
      <c r="M223" s="141"/>
      <c r="N223" s="141"/>
      <c r="O223" s="141"/>
      <c r="P223" s="141"/>
      <c r="Q223" s="141"/>
      <c r="R223" s="141"/>
      <c r="S223" s="141"/>
      <c r="T223" s="141"/>
      <c r="U223" s="141"/>
      <c r="V223" s="141"/>
      <c r="W223" s="141"/>
      <c r="X223" s="141"/>
      <c r="Y223" s="141"/>
      <c r="Z223" s="141"/>
      <c r="AA223" s="141"/>
      <c r="AB223" s="141"/>
      <c r="AC223" s="148"/>
      <c r="AD223" s="148"/>
      <c r="AE223" s="100"/>
      <c r="AF223" s="100"/>
      <c r="AG223" s="100"/>
      <c r="AH223" s="100"/>
      <c r="AI223" s="100"/>
      <c r="AJ223" s="100"/>
      <c r="AK223" s="100"/>
      <c r="AL223" s="100"/>
      <c r="AM223" s="100"/>
      <c r="AN223" s="100"/>
      <c r="AO223" s="100"/>
      <c r="AP223" s="100"/>
      <c r="AQ223" s="100"/>
      <c r="AR223" s="7"/>
      <c r="AS223" s="7"/>
      <c r="AT223" s="7"/>
      <c r="AU223" s="7"/>
      <c r="AV223" s="7"/>
      <c r="AW223" s="7"/>
      <c r="AX223" s="7"/>
      <c r="AY223" s="7"/>
      <c r="AZ223" s="7"/>
      <c r="BA223" s="7"/>
      <c r="BB223" s="7"/>
      <c r="BC223" s="7"/>
      <c r="BD223" s="7"/>
      <c r="BE223" s="7"/>
      <c r="BF223" s="7"/>
      <c r="BG223" s="7"/>
      <c r="BH223" s="7"/>
      <c r="BI223" s="7"/>
      <c r="BJ223" s="7"/>
      <c r="BK223" s="7"/>
      <c r="BL223" s="7"/>
      <c r="BM223" s="7"/>
      <c r="BN223" s="7"/>
      <c r="BO223" s="7"/>
      <c r="BP223" s="7"/>
      <c r="BQ223" s="7"/>
      <c r="BR223" s="7"/>
      <c r="BS223" s="7"/>
      <c r="BT223" s="7"/>
      <c r="BU223" s="7"/>
      <c r="BV223" s="7"/>
      <c r="BW223" s="7"/>
      <c r="BX223" s="7"/>
    </row>
    <row r="224" spans="1:77" ht="22.5" customHeight="1" x14ac:dyDescent="0.25">
      <c r="A224" s="134">
        <v>2012</v>
      </c>
      <c r="B224" s="134">
        <v>17</v>
      </c>
      <c r="C224" s="134"/>
      <c r="D224" s="171" t="s">
        <v>137</v>
      </c>
      <c r="E224" s="134">
        <v>1917</v>
      </c>
      <c r="F224" s="134"/>
      <c r="G224" s="141"/>
      <c r="H224" s="141"/>
      <c r="I224" s="141"/>
      <c r="J224" s="141"/>
      <c r="K224" s="141"/>
      <c r="L224" s="172">
        <v>17</v>
      </c>
      <c r="M224" s="141"/>
      <c r="N224" s="141"/>
      <c r="O224" s="141"/>
      <c r="P224" s="141"/>
      <c r="Q224" s="141"/>
      <c r="R224" s="141"/>
      <c r="S224" s="141"/>
      <c r="T224" s="141"/>
      <c r="U224" s="141"/>
      <c r="V224" s="141"/>
      <c r="W224" s="141"/>
      <c r="X224" s="141"/>
      <c r="Y224" s="141"/>
      <c r="Z224" s="141"/>
      <c r="AA224" s="141"/>
      <c r="AB224" s="141"/>
      <c r="AC224" s="148"/>
      <c r="AD224" s="148"/>
      <c r="AE224" s="100"/>
      <c r="AF224" s="100"/>
      <c r="AG224" s="100"/>
      <c r="AH224" s="100"/>
      <c r="AI224" s="100"/>
      <c r="AJ224" s="100"/>
      <c r="AK224" s="100"/>
      <c r="AL224" s="100"/>
      <c r="AM224" s="100"/>
      <c r="AN224" s="100"/>
      <c r="AO224" s="100"/>
      <c r="AP224" s="100"/>
      <c r="AQ224" s="100"/>
      <c r="AR224" s="7"/>
      <c r="AS224" s="7"/>
      <c r="AT224" s="7"/>
      <c r="AU224" s="7"/>
      <c r="AV224" s="7"/>
      <c r="AW224" s="7"/>
      <c r="AX224" s="7"/>
      <c r="AY224" s="7"/>
      <c r="AZ224" s="7"/>
      <c r="BA224" s="7"/>
      <c r="BB224" s="7"/>
      <c r="BC224" s="7"/>
      <c r="BD224" s="7"/>
      <c r="BE224" s="7"/>
      <c r="BF224" s="7"/>
      <c r="BG224" s="7"/>
      <c r="BH224" s="7"/>
      <c r="BI224" s="7"/>
      <c r="BJ224" s="7"/>
      <c r="BK224" s="7"/>
      <c r="BL224" s="7"/>
      <c r="BM224" s="7"/>
      <c r="BN224" s="7"/>
      <c r="BO224" s="7"/>
      <c r="BP224" s="7"/>
      <c r="BQ224" s="7"/>
      <c r="BR224" s="7"/>
      <c r="BS224" s="7"/>
      <c r="BT224" s="7"/>
      <c r="BU224" s="7"/>
      <c r="BV224" s="7"/>
      <c r="BW224" s="7"/>
      <c r="BX224" s="7"/>
    </row>
    <row r="225" spans="1:76" ht="22.5" customHeight="1" x14ac:dyDescent="0.25">
      <c r="A225" s="134">
        <v>2013</v>
      </c>
      <c r="B225" s="134">
        <v>18</v>
      </c>
      <c r="C225" s="134"/>
      <c r="D225" s="171" t="s">
        <v>138</v>
      </c>
      <c r="E225" s="141">
        <v>1918</v>
      </c>
      <c r="F225" s="134"/>
      <c r="G225" s="141"/>
      <c r="H225" s="141"/>
      <c r="I225" s="141"/>
      <c r="J225" s="141"/>
      <c r="K225" s="141"/>
      <c r="L225" s="172">
        <v>18</v>
      </c>
      <c r="M225" s="141"/>
      <c r="N225" s="141"/>
      <c r="O225" s="141"/>
      <c r="P225" s="141"/>
      <c r="Q225" s="141"/>
      <c r="R225" s="141"/>
      <c r="S225" s="141"/>
      <c r="T225" s="141"/>
      <c r="U225" s="141"/>
      <c r="V225" s="141"/>
      <c r="W225" s="141"/>
      <c r="X225" s="141"/>
      <c r="Y225" s="141"/>
      <c r="Z225" s="141"/>
      <c r="AA225" s="141"/>
      <c r="AB225" s="141"/>
      <c r="AC225" s="148"/>
      <c r="AD225" s="148"/>
      <c r="AE225" s="100"/>
      <c r="AF225" s="100"/>
      <c r="AG225" s="100"/>
      <c r="AH225" s="100"/>
      <c r="AI225" s="100"/>
      <c r="AJ225" s="100"/>
      <c r="AK225" s="100"/>
      <c r="AL225" s="100"/>
      <c r="AM225" s="100"/>
      <c r="AN225" s="100"/>
      <c r="AO225" s="100"/>
      <c r="AP225" s="100"/>
      <c r="AQ225" s="100"/>
      <c r="AR225" s="7"/>
      <c r="AS225" s="7"/>
      <c r="AT225" s="7"/>
      <c r="AU225" s="7"/>
      <c r="AV225" s="7"/>
      <c r="AW225" s="7"/>
      <c r="AX225" s="7"/>
      <c r="AY225" s="7"/>
      <c r="AZ225" s="7"/>
      <c r="BA225" s="7"/>
      <c r="BB225" s="7"/>
      <c r="BC225" s="7"/>
      <c r="BD225" s="7"/>
      <c r="BE225" s="7"/>
      <c r="BF225" s="7"/>
      <c r="BG225" s="7"/>
      <c r="BH225" s="7"/>
      <c r="BI225" s="7"/>
      <c r="BJ225" s="7"/>
      <c r="BK225" s="7"/>
      <c r="BL225" s="7"/>
      <c r="BM225" s="7"/>
      <c r="BN225" s="7"/>
      <c r="BO225" s="7"/>
      <c r="BP225" s="7"/>
      <c r="BQ225" s="7"/>
      <c r="BR225" s="7"/>
      <c r="BS225" s="7"/>
      <c r="BT225" s="7"/>
      <c r="BU225" s="7"/>
      <c r="BV225" s="7"/>
      <c r="BW225" s="7"/>
      <c r="BX225" s="7"/>
    </row>
    <row r="226" spans="1:76" ht="22.5" customHeight="1" x14ac:dyDescent="0.25">
      <c r="A226" s="134">
        <v>2014</v>
      </c>
      <c r="B226" s="134">
        <v>19</v>
      </c>
      <c r="C226" s="134"/>
      <c r="D226" s="171" t="s">
        <v>139</v>
      </c>
      <c r="E226" s="134">
        <v>1919</v>
      </c>
      <c r="F226" s="134"/>
      <c r="G226" s="141"/>
      <c r="H226" s="141"/>
      <c r="I226" s="141"/>
      <c r="J226" s="141"/>
      <c r="K226" s="141"/>
      <c r="L226" s="172">
        <v>19</v>
      </c>
      <c r="M226" s="141"/>
      <c r="N226" s="141"/>
      <c r="O226" s="141"/>
      <c r="P226" s="141"/>
      <c r="Q226" s="141"/>
      <c r="R226" s="141"/>
      <c r="S226" s="141"/>
      <c r="T226" s="141"/>
      <c r="U226" s="141"/>
      <c r="V226" s="141"/>
      <c r="W226" s="141"/>
      <c r="X226" s="141"/>
      <c r="Y226" s="141"/>
      <c r="Z226" s="141"/>
      <c r="AA226" s="141"/>
      <c r="AB226" s="141"/>
      <c r="AC226" s="148"/>
      <c r="AD226" s="148"/>
      <c r="AE226" s="100"/>
      <c r="AF226" s="100"/>
      <c r="AG226" s="100"/>
      <c r="AH226" s="100"/>
      <c r="AI226" s="100"/>
      <c r="AJ226" s="100"/>
      <c r="AK226" s="100"/>
      <c r="AL226" s="100"/>
      <c r="AM226" s="100"/>
      <c r="AN226" s="100"/>
      <c r="AO226" s="100"/>
      <c r="AP226" s="100"/>
      <c r="AQ226" s="100"/>
      <c r="AR226" s="7"/>
      <c r="AS226" s="7"/>
      <c r="AT226" s="7"/>
      <c r="AU226" s="7"/>
      <c r="AV226" s="7"/>
      <c r="AW226" s="7"/>
      <c r="AX226" s="7"/>
      <c r="AY226" s="7"/>
      <c r="AZ226" s="7"/>
      <c r="BA226" s="7"/>
      <c r="BB226" s="7"/>
      <c r="BC226" s="7"/>
      <c r="BD226" s="7"/>
      <c r="BE226" s="7"/>
      <c r="BF226" s="7"/>
      <c r="BG226" s="7"/>
      <c r="BH226" s="7"/>
      <c r="BI226" s="7"/>
      <c r="BJ226" s="7"/>
      <c r="BK226" s="7"/>
      <c r="BL226" s="7"/>
      <c r="BM226" s="7"/>
      <c r="BN226" s="7"/>
      <c r="BO226" s="7"/>
      <c r="BP226" s="7"/>
      <c r="BQ226" s="7"/>
      <c r="BR226" s="7"/>
      <c r="BS226" s="7"/>
      <c r="BT226" s="7"/>
      <c r="BU226" s="7"/>
      <c r="BV226" s="7"/>
      <c r="BW226" s="7"/>
      <c r="BX226" s="7"/>
    </row>
    <row r="227" spans="1:76" ht="22.5" customHeight="1" x14ac:dyDescent="0.25">
      <c r="A227" s="134">
        <v>2015</v>
      </c>
      <c r="B227" s="134">
        <v>20</v>
      </c>
      <c r="C227" s="134"/>
      <c r="D227" s="171" t="s">
        <v>140</v>
      </c>
      <c r="E227" s="141">
        <v>1920</v>
      </c>
      <c r="F227" s="134"/>
      <c r="G227" s="141"/>
      <c r="H227" s="141"/>
      <c r="I227" s="141"/>
      <c r="J227" s="141"/>
      <c r="K227" s="141"/>
      <c r="L227" s="172">
        <v>20</v>
      </c>
      <c r="M227" s="141"/>
      <c r="N227" s="141"/>
      <c r="O227" s="141"/>
      <c r="P227" s="141"/>
      <c r="Q227" s="141"/>
      <c r="R227" s="141"/>
      <c r="S227" s="141"/>
      <c r="T227" s="141"/>
      <c r="U227" s="141"/>
      <c r="V227" s="141"/>
      <c r="W227" s="141"/>
      <c r="X227" s="141"/>
      <c r="Y227" s="141"/>
      <c r="Z227" s="141"/>
      <c r="AA227" s="141"/>
      <c r="AB227" s="141"/>
      <c r="AC227" s="148"/>
      <c r="AD227" s="148"/>
      <c r="AE227" s="100"/>
      <c r="AF227" s="100"/>
      <c r="AG227" s="100"/>
      <c r="AH227" s="100"/>
      <c r="AI227" s="100"/>
      <c r="AJ227" s="100"/>
      <c r="AK227" s="100"/>
      <c r="AL227" s="100"/>
      <c r="AM227" s="100"/>
      <c r="AN227" s="100"/>
      <c r="AO227" s="100"/>
      <c r="AP227" s="100"/>
      <c r="AQ227" s="100"/>
      <c r="AR227" s="7"/>
      <c r="AS227" s="7"/>
      <c r="AT227" s="7"/>
      <c r="AU227" s="7"/>
      <c r="AV227" s="7"/>
      <c r="AW227" s="7"/>
      <c r="AX227" s="7"/>
      <c r="AY227" s="7"/>
      <c r="AZ227" s="7"/>
      <c r="BA227" s="7"/>
      <c r="BB227" s="7"/>
      <c r="BC227" s="7"/>
      <c r="BD227" s="7"/>
      <c r="BE227" s="7"/>
      <c r="BF227" s="7"/>
      <c r="BG227" s="7"/>
      <c r="BH227" s="7"/>
      <c r="BI227" s="7"/>
      <c r="BJ227" s="7"/>
      <c r="BK227" s="7"/>
      <c r="BL227" s="7"/>
      <c r="BM227" s="7"/>
      <c r="BN227" s="7"/>
      <c r="BO227" s="7"/>
      <c r="BP227" s="7"/>
      <c r="BQ227" s="7"/>
      <c r="BR227" s="7"/>
      <c r="BS227" s="7"/>
      <c r="BT227" s="7"/>
      <c r="BU227" s="7"/>
      <c r="BV227" s="7"/>
      <c r="BW227" s="7"/>
      <c r="BX227" s="7"/>
    </row>
    <row r="228" spans="1:76" ht="22.5" customHeight="1" x14ac:dyDescent="0.25">
      <c r="A228" s="134"/>
      <c r="B228" s="134">
        <v>21</v>
      </c>
      <c r="C228" s="134"/>
      <c r="D228" s="171" t="s">
        <v>141</v>
      </c>
      <c r="E228" s="134">
        <v>1921</v>
      </c>
      <c r="F228" s="134"/>
      <c r="G228" s="141"/>
      <c r="H228" s="141"/>
      <c r="I228" s="141"/>
      <c r="J228" s="141"/>
      <c r="K228" s="141"/>
      <c r="L228" s="172">
        <v>21</v>
      </c>
      <c r="M228" s="141"/>
      <c r="N228" s="141"/>
      <c r="O228" s="141"/>
      <c r="P228" s="141"/>
      <c r="Q228" s="141"/>
      <c r="R228" s="141"/>
      <c r="S228" s="141"/>
      <c r="T228" s="141"/>
      <c r="U228" s="141"/>
      <c r="V228" s="141"/>
      <c r="W228" s="141"/>
      <c r="X228" s="141"/>
      <c r="Y228" s="141"/>
      <c r="Z228" s="141"/>
      <c r="AA228" s="141"/>
      <c r="AB228" s="141"/>
      <c r="AC228" s="148"/>
      <c r="AD228" s="148"/>
      <c r="AE228" s="100"/>
      <c r="AF228" s="100"/>
      <c r="AG228" s="100"/>
      <c r="AH228" s="100"/>
      <c r="AI228" s="100"/>
      <c r="AJ228" s="100"/>
      <c r="AK228" s="100"/>
      <c r="AL228" s="100"/>
      <c r="AM228" s="100"/>
      <c r="AN228" s="100"/>
      <c r="AO228" s="100"/>
      <c r="AP228" s="100"/>
      <c r="AQ228" s="100"/>
      <c r="AR228" s="7"/>
      <c r="AS228" s="7"/>
      <c r="AT228" s="7"/>
      <c r="AU228" s="7"/>
      <c r="AV228" s="7"/>
      <c r="AW228" s="7"/>
      <c r="AX228" s="7"/>
      <c r="AY228" s="7"/>
      <c r="AZ228" s="7"/>
      <c r="BA228" s="7"/>
      <c r="BB228" s="7"/>
      <c r="BC228" s="7"/>
      <c r="BD228" s="7"/>
      <c r="BE228" s="7"/>
      <c r="BF228" s="7"/>
      <c r="BG228" s="7"/>
      <c r="BH228" s="7"/>
      <c r="BI228" s="7"/>
      <c r="BJ228" s="7"/>
      <c r="BK228" s="7"/>
      <c r="BL228" s="7"/>
      <c r="BM228" s="7"/>
      <c r="BN228" s="7"/>
      <c r="BO228" s="7"/>
      <c r="BP228" s="7"/>
      <c r="BQ228" s="7"/>
      <c r="BR228" s="7"/>
      <c r="BS228" s="7"/>
      <c r="BT228" s="7"/>
      <c r="BU228" s="7"/>
      <c r="BV228" s="7"/>
      <c r="BW228" s="7"/>
      <c r="BX228" s="7"/>
    </row>
    <row r="229" spans="1:76" ht="22.5" customHeight="1" x14ac:dyDescent="0.25">
      <c r="A229" s="134"/>
      <c r="B229" s="134">
        <v>22</v>
      </c>
      <c r="C229" s="134"/>
      <c r="D229" s="171" t="s">
        <v>142</v>
      </c>
      <c r="E229" s="141">
        <v>1922</v>
      </c>
      <c r="F229" s="134"/>
      <c r="G229" s="141"/>
      <c r="H229" s="141"/>
      <c r="I229" s="141"/>
      <c r="J229" s="141"/>
      <c r="K229" s="141"/>
      <c r="L229" s="172">
        <v>22</v>
      </c>
      <c r="M229" s="141"/>
      <c r="N229" s="141"/>
      <c r="O229" s="141"/>
      <c r="P229" s="141"/>
      <c r="Q229" s="141"/>
      <c r="R229" s="141"/>
      <c r="S229" s="141"/>
      <c r="T229" s="141"/>
      <c r="U229" s="141"/>
      <c r="V229" s="141"/>
      <c r="W229" s="141"/>
      <c r="X229" s="141"/>
      <c r="Y229" s="141"/>
      <c r="Z229" s="141"/>
      <c r="AA229" s="141"/>
      <c r="AB229" s="141"/>
      <c r="AC229" s="148"/>
      <c r="AD229" s="148"/>
      <c r="AE229" s="100"/>
      <c r="AF229" s="100"/>
      <c r="AG229" s="100"/>
      <c r="AH229" s="100"/>
      <c r="AI229" s="100"/>
      <c r="AJ229" s="100"/>
      <c r="AK229" s="100"/>
      <c r="AL229" s="100"/>
      <c r="AM229" s="100"/>
      <c r="AN229" s="100"/>
      <c r="AO229" s="100"/>
      <c r="AP229" s="100"/>
      <c r="AQ229" s="100"/>
      <c r="AR229" s="7"/>
      <c r="AS229" s="7"/>
      <c r="AT229" s="7"/>
      <c r="AU229" s="7"/>
      <c r="AV229" s="7"/>
      <c r="AW229" s="7"/>
      <c r="AX229" s="7"/>
      <c r="AY229" s="7"/>
      <c r="AZ229" s="7"/>
      <c r="BA229" s="7"/>
      <c r="BB229" s="7"/>
      <c r="BC229" s="7"/>
      <c r="BD229" s="7"/>
      <c r="BE229" s="7"/>
      <c r="BF229" s="7"/>
      <c r="BG229" s="7"/>
      <c r="BH229" s="7"/>
      <c r="BI229" s="7"/>
      <c r="BJ229" s="7"/>
      <c r="BK229" s="7"/>
      <c r="BL229" s="7"/>
      <c r="BM229" s="7"/>
      <c r="BN229" s="7"/>
      <c r="BO229" s="7"/>
      <c r="BP229" s="7"/>
      <c r="BQ229" s="7"/>
      <c r="BR229" s="7"/>
      <c r="BS229" s="7"/>
      <c r="BT229" s="7"/>
      <c r="BU229" s="7"/>
      <c r="BV229" s="7"/>
      <c r="BW229" s="7"/>
      <c r="BX229" s="7"/>
    </row>
    <row r="230" spans="1:76" ht="22.5" customHeight="1" x14ac:dyDescent="0.25">
      <c r="A230" s="134"/>
      <c r="B230" s="134">
        <v>23</v>
      </c>
      <c r="C230" s="134"/>
      <c r="D230" s="171" t="s">
        <v>143</v>
      </c>
      <c r="E230" s="134">
        <v>1923</v>
      </c>
      <c r="F230" s="134"/>
      <c r="G230" s="141"/>
      <c r="H230" s="141"/>
      <c r="I230" s="141"/>
      <c r="J230" s="141"/>
      <c r="K230" s="141"/>
      <c r="L230" s="172">
        <v>23</v>
      </c>
      <c r="M230" s="141"/>
      <c r="N230" s="141"/>
      <c r="O230" s="141"/>
      <c r="P230" s="141"/>
      <c r="Q230" s="141"/>
      <c r="R230" s="141"/>
      <c r="S230" s="141"/>
      <c r="T230" s="141"/>
      <c r="U230" s="141"/>
      <c r="V230" s="141"/>
      <c r="W230" s="141"/>
      <c r="X230" s="141"/>
      <c r="Y230" s="141"/>
      <c r="Z230" s="141"/>
      <c r="AA230" s="141"/>
      <c r="AB230" s="141"/>
      <c r="AC230" s="148"/>
      <c r="AD230" s="148"/>
      <c r="AE230" s="100"/>
      <c r="AF230" s="100"/>
      <c r="AG230" s="100"/>
      <c r="AH230" s="100"/>
      <c r="AI230" s="100"/>
      <c r="AJ230" s="100"/>
      <c r="AK230" s="100"/>
      <c r="AL230" s="100"/>
      <c r="AM230" s="100"/>
      <c r="AN230" s="100"/>
      <c r="AO230" s="100"/>
      <c r="AP230" s="100"/>
      <c r="AQ230" s="100"/>
      <c r="AR230" s="7"/>
      <c r="AS230" s="7"/>
      <c r="AT230" s="7"/>
      <c r="AU230" s="7"/>
      <c r="AV230" s="7"/>
      <c r="AW230" s="7"/>
      <c r="AX230" s="7"/>
      <c r="AY230" s="7"/>
      <c r="AZ230" s="7"/>
      <c r="BA230" s="7"/>
      <c r="BB230" s="7"/>
      <c r="BC230" s="7"/>
      <c r="BD230" s="7"/>
      <c r="BE230" s="7"/>
      <c r="BF230" s="7"/>
      <c r="BG230" s="7"/>
      <c r="BH230" s="7"/>
      <c r="BI230" s="7"/>
      <c r="BJ230" s="7"/>
      <c r="BK230" s="7"/>
      <c r="BL230" s="7"/>
      <c r="BM230" s="7"/>
      <c r="BN230" s="7"/>
      <c r="BO230" s="7"/>
      <c r="BP230" s="7"/>
      <c r="BQ230" s="7"/>
      <c r="BR230" s="7"/>
      <c r="BS230" s="7"/>
      <c r="BT230" s="7"/>
      <c r="BU230" s="7"/>
      <c r="BV230" s="6"/>
      <c r="BW230" s="6"/>
      <c r="BX230" s="6"/>
    </row>
    <row r="231" spans="1:76" ht="22.5" customHeight="1" x14ac:dyDescent="0.25">
      <c r="A231" s="134"/>
      <c r="B231" s="134">
        <v>24</v>
      </c>
      <c r="C231" s="134"/>
      <c r="D231" s="171" t="s">
        <v>144</v>
      </c>
      <c r="E231" s="141">
        <v>1924</v>
      </c>
      <c r="F231" s="134"/>
      <c r="G231" s="141"/>
      <c r="H231" s="141"/>
      <c r="I231" s="141"/>
      <c r="J231" s="141"/>
      <c r="K231" s="141"/>
      <c r="L231" s="172">
        <v>24</v>
      </c>
      <c r="M231" s="141"/>
      <c r="N231" s="141"/>
      <c r="O231" s="141"/>
      <c r="P231" s="141"/>
      <c r="Q231" s="141"/>
      <c r="R231" s="141"/>
      <c r="S231" s="141"/>
      <c r="T231" s="141"/>
      <c r="U231" s="141"/>
      <c r="V231" s="141"/>
      <c r="W231" s="141"/>
      <c r="X231" s="141"/>
      <c r="Y231" s="141"/>
      <c r="Z231" s="141"/>
      <c r="AA231" s="141"/>
      <c r="AB231" s="141"/>
      <c r="AC231" s="148"/>
      <c r="AD231" s="148"/>
      <c r="AE231" s="100"/>
      <c r="AF231" s="100"/>
      <c r="AG231" s="100"/>
      <c r="AH231" s="100"/>
      <c r="AI231" s="100"/>
      <c r="AJ231" s="100"/>
      <c r="AK231" s="100"/>
      <c r="AL231" s="100"/>
      <c r="AM231" s="100"/>
      <c r="AN231" s="100"/>
      <c r="AO231" s="100"/>
      <c r="AP231" s="100"/>
      <c r="AQ231" s="100"/>
      <c r="AR231" s="7"/>
      <c r="AS231" s="7"/>
      <c r="AT231" s="7"/>
      <c r="AU231" s="7"/>
      <c r="AV231" s="7"/>
      <c r="AW231" s="7"/>
      <c r="AX231" s="7"/>
      <c r="AY231" s="7"/>
      <c r="AZ231" s="7"/>
      <c r="BA231" s="7"/>
      <c r="BB231" s="7"/>
      <c r="BC231" s="7"/>
      <c r="BD231" s="7"/>
      <c r="BE231" s="7"/>
      <c r="BF231" s="7"/>
      <c r="BG231" s="7"/>
      <c r="BH231" s="7"/>
      <c r="BI231" s="7"/>
      <c r="BJ231" s="7"/>
      <c r="BK231" s="7"/>
      <c r="BL231" s="7"/>
      <c r="BM231" s="7"/>
      <c r="BN231" s="7"/>
      <c r="BO231" s="7"/>
      <c r="BP231" s="7"/>
      <c r="BQ231" s="7"/>
      <c r="BR231" s="7"/>
      <c r="BS231" s="7"/>
      <c r="BT231" s="7"/>
      <c r="BU231" s="7"/>
      <c r="BV231" s="6"/>
      <c r="BW231" s="6"/>
      <c r="BX231" s="6"/>
    </row>
    <row r="232" spans="1:76" ht="22.5" customHeight="1" x14ac:dyDescent="0.25">
      <c r="A232" s="134"/>
      <c r="B232" s="134">
        <v>25</v>
      </c>
      <c r="C232" s="134"/>
      <c r="D232" s="171" t="s">
        <v>145</v>
      </c>
      <c r="E232" s="134">
        <v>1925</v>
      </c>
      <c r="F232" s="134"/>
      <c r="G232" s="141"/>
      <c r="H232" s="141"/>
      <c r="I232" s="141"/>
      <c r="J232" s="141"/>
      <c r="K232" s="141"/>
      <c r="L232" s="172">
        <v>25</v>
      </c>
      <c r="M232" s="141"/>
      <c r="N232" s="141"/>
      <c r="O232" s="141"/>
      <c r="P232" s="141"/>
      <c r="Q232" s="141"/>
      <c r="R232" s="141"/>
      <c r="S232" s="141"/>
      <c r="T232" s="141"/>
      <c r="U232" s="141"/>
      <c r="V232" s="141"/>
      <c r="W232" s="141"/>
      <c r="X232" s="141"/>
      <c r="Y232" s="141"/>
      <c r="Z232" s="141"/>
      <c r="AA232" s="141"/>
      <c r="AB232" s="141"/>
      <c r="AC232" s="148"/>
      <c r="AD232" s="148"/>
      <c r="AE232" s="100"/>
      <c r="AF232" s="100"/>
      <c r="AG232" s="100"/>
      <c r="AH232" s="100"/>
      <c r="AI232" s="100"/>
      <c r="AJ232" s="100"/>
      <c r="AK232" s="100"/>
      <c r="AL232" s="100"/>
      <c r="AM232" s="100"/>
      <c r="AN232" s="100"/>
      <c r="AO232" s="100"/>
      <c r="AP232" s="100"/>
      <c r="AQ232" s="100"/>
      <c r="AR232" s="7"/>
      <c r="AS232" s="7"/>
      <c r="AT232" s="7"/>
      <c r="AU232" s="7"/>
      <c r="AV232" s="7"/>
      <c r="AW232" s="7"/>
      <c r="AX232" s="7"/>
      <c r="AY232" s="7"/>
      <c r="AZ232" s="7"/>
      <c r="BA232" s="7"/>
      <c r="BB232" s="7"/>
      <c r="BC232" s="7"/>
      <c r="BD232" s="7"/>
      <c r="BE232" s="7"/>
      <c r="BF232" s="7"/>
      <c r="BG232" s="7"/>
      <c r="BH232" s="7"/>
      <c r="BI232" s="7"/>
      <c r="BJ232" s="7"/>
      <c r="BK232" s="7"/>
      <c r="BL232" s="7"/>
      <c r="BM232" s="7"/>
      <c r="BN232" s="7"/>
      <c r="BO232" s="7"/>
      <c r="BP232" s="7"/>
      <c r="BQ232" s="7"/>
      <c r="BR232" s="7"/>
      <c r="BS232" s="7"/>
      <c r="BT232" s="7"/>
      <c r="BU232" s="7"/>
      <c r="BV232" s="6"/>
      <c r="BW232" s="6"/>
      <c r="BX232" s="6"/>
    </row>
    <row r="233" spans="1:76" ht="22.5" customHeight="1" x14ac:dyDescent="0.25">
      <c r="A233" s="134"/>
      <c r="B233" s="134">
        <v>26</v>
      </c>
      <c r="C233" s="134"/>
      <c r="D233" s="171" t="s">
        <v>146</v>
      </c>
      <c r="E233" s="141">
        <v>1926</v>
      </c>
      <c r="F233" s="134"/>
      <c r="G233" s="141"/>
      <c r="H233" s="141"/>
      <c r="I233" s="141"/>
      <c r="J233" s="141"/>
      <c r="K233" s="141"/>
      <c r="L233" s="172">
        <v>26</v>
      </c>
      <c r="M233" s="141"/>
      <c r="N233" s="141"/>
      <c r="O233" s="141"/>
      <c r="P233" s="141"/>
      <c r="Q233" s="141"/>
      <c r="R233" s="141"/>
      <c r="S233" s="141"/>
      <c r="T233" s="141"/>
      <c r="U233" s="141"/>
      <c r="V233" s="141"/>
      <c r="W233" s="141"/>
      <c r="X233" s="141"/>
      <c r="Y233" s="141"/>
      <c r="Z233" s="141"/>
      <c r="AA233" s="141"/>
      <c r="AB233" s="141"/>
      <c r="AC233" s="148"/>
      <c r="AD233" s="148"/>
      <c r="AE233" s="100"/>
      <c r="AF233" s="100"/>
      <c r="AG233" s="100"/>
      <c r="AH233" s="100"/>
      <c r="AI233" s="100"/>
      <c r="AJ233" s="100"/>
      <c r="AK233" s="100"/>
      <c r="AL233" s="100"/>
      <c r="AM233" s="100"/>
      <c r="AN233" s="100"/>
      <c r="AO233" s="100"/>
      <c r="AP233" s="100"/>
      <c r="AQ233" s="100"/>
      <c r="AR233" s="7"/>
      <c r="AS233" s="7"/>
      <c r="AT233" s="7"/>
      <c r="AU233" s="7"/>
      <c r="AV233" s="7"/>
      <c r="AW233" s="7"/>
      <c r="AX233" s="7"/>
      <c r="AY233" s="7"/>
      <c r="AZ233" s="7"/>
      <c r="BA233" s="7"/>
      <c r="BB233" s="7"/>
      <c r="BC233" s="7"/>
      <c r="BD233" s="7"/>
      <c r="BE233" s="7"/>
      <c r="BF233" s="7"/>
      <c r="BG233" s="7"/>
      <c r="BH233" s="7"/>
      <c r="BI233" s="7"/>
      <c r="BJ233" s="7"/>
      <c r="BK233" s="7"/>
      <c r="BL233" s="7"/>
      <c r="BM233" s="7"/>
      <c r="BN233" s="7"/>
      <c r="BO233" s="7"/>
      <c r="BP233" s="7"/>
      <c r="BQ233" s="7"/>
      <c r="BR233" s="7"/>
      <c r="BS233" s="7"/>
      <c r="BT233" s="7"/>
      <c r="BU233" s="7"/>
      <c r="BV233" s="6"/>
      <c r="BW233" s="6"/>
      <c r="BX233" s="6"/>
    </row>
    <row r="234" spans="1:76" ht="22.5" customHeight="1" x14ac:dyDescent="0.25">
      <c r="A234" s="134"/>
      <c r="B234" s="134">
        <v>27</v>
      </c>
      <c r="C234" s="134"/>
      <c r="D234" s="171" t="s">
        <v>147</v>
      </c>
      <c r="E234" s="134">
        <v>1927</v>
      </c>
      <c r="F234" s="134"/>
      <c r="G234" s="141"/>
      <c r="H234" s="141"/>
      <c r="I234" s="141"/>
      <c r="J234" s="141"/>
      <c r="K234" s="141"/>
      <c r="L234" s="172">
        <v>27</v>
      </c>
      <c r="M234" s="141"/>
      <c r="N234" s="141"/>
      <c r="O234" s="141"/>
      <c r="P234" s="141"/>
      <c r="Q234" s="141"/>
      <c r="R234" s="141"/>
      <c r="S234" s="141"/>
      <c r="T234" s="141"/>
      <c r="U234" s="141"/>
      <c r="V234" s="141"/>
      <c r="W234" s="141"/>
      <c r="X234" s="141"/>
      <c r="Y234" s="141"/>
      <c r="Z234" s="141"/>
      <c r="AA234" s="141"/>
      <c r="AB234" s="141"/>
      <c r="AC234" s="148"/>
      <c r="AD234" s="148"/>
      <c r="AE234" s="100"/>
      <c r="AF234" s="100"/>
      <c r="AG234" s="100"/>
      <c r="AH234" s="100"/>
      <c r="AI234" s="100"/>
      <c r="AJ234" s="100"/>
      <c r="AK234" s="100"/>
      <c r="AL234" s="100"/>
      <c r="AM234" s="100"/>
      <c r="AN234" s="100"/>
      <c r="AO234" s="100"/>
      <c r="AP234" s="100"/>
      <c r="AQ234" s="100"/>
      <c r="AR234" s="7"/>
      <c r="AS234" s="7"/>
      <c r="AT234" s="7"/>
      <c r="AU234" s="7"/>
      <c r="AV234" s="7"/>
      <c r="AW234" s="7"/>
      <c r="AX234" s="7"/>
      <c r="AY234" s="7"/>
      <c r="AZ234" s="7"/>
      <c r="BA234" s="7"/>
      <c r="BB234" s="7"/>
      <c r="BC234" s="7"/>
      <c r="BD234" s="7"/>
      <c r="BE234" s="7"/>
      <c r="BF234" s="7"/>
      <c r="BG234" s="7"/>
      <c r="BH234" s="7"/>
      <c r="BI234" s="7"/>
      <c r="BJ234" s="7"/>
      <c r="BK234" s="7"/>
      <c r="BL234" s="7"/>
      <c r="BM234" s="7"/>
      <c r="BN234" s="7"/>
      <c r="BO234" s="7"/>
      <c r="BP234" s="7"/>
      <c r="BQ234" s="7"/>
      <c r="BR234" s="7"/>
      <c r="BS234" s="7"/>
      <c r="BT234" s="7"/>
      <c r="BU234" s="7"/>
      <c r="BV234" s="6"/>
      <c r="BW234" s="6"/>
      <c r="BX234" s="6"/>
    </row>
    <row r="235" spans="1:76" ht="22.5" customHeight="1" x14ac:dyDescent="0.25">
      <c r="A235" s="134"/>
      <c r="B235" s="134">
        <v>28</v>
      </c>
      <c r="C235" s="134"/>
      <c r="D235" s="171" t="s">
        <v>148</v>
      </c>
      <c r="E235" s="141">
        <v>1928</v>
      </c>
      <c r="F235" s="134"/>
      <c r="G235" s="141"/>
      <c r="H235" s="141"/>
      <c r="I235" s="141"/>
      <c r="J235" s="141"/>
      <c r="K235" s="141"/>
      <c r="L235" s="172">
        <v>28</v>
      </c>
      <c r="M235" s="141"/>
      <c r="N235" s="141"/>
      <c r="O235" s="141"/>
      <c r="P235" s="141"/>
      <c r="Q235" s="141"/>
      <c r="R235" s="141"/>
      <c r="S235" s="141"/>
      <c r="T235" s="141"/>
      <c r="U235" s="141"/>
      <c r="V235" s="141"/>
      <c r="W235" s="141"/>
      <c r="X235" s="141"/>
      <c r="Y235" s="141"/>
      <c r="Z235" s="141"/>
      <c r="AA235" s="141"/>
      <c r="AB235" s="141"/>
      <c r="AC235" s="148"/>
      <c r="AD235" s="148"/>
      <c r="AE235" s="100"/>
      <c r="AF235" s="100"/>
      <c r="AG235" s="100"/>
      <c r="AH235" s="100"/>
      <c r="AI235" s="100"/>
      <c r="AJ235" s="100"/>
      <c r="AK235" s="100"/>
      <c r="AL235" s="100"/>
      <c r="AM235" s="100"/>
      <c r="AN235" s="100"/>
      <c r="AO235" s="100"/>
      <c r="AP235" s="100"/>
      <c r="AQ235" s="100"/>
      <c r="AR235" s="7"/>
      <c r="AS235" s="7"/>
      <c r="AT235" s="7"/>
      <c r="AU235" s="7"/>
      <c r="AV235" s="7"/>
      <c r="AW235" s="7"/>
      <c r="AX235" s="7"/>
      <c r="AY235" s="7"/>
      <c r="AZ235" s="7"/>
      <c r="BA235" s="7"/>
      <c r="BB235" s="7"/>
      <c r="BC235" s="7"/>
      <c r="BD235" s="7"/>
      <c r="BE235" s="7"/>
      <c r="BF235" s="7"/>
      <c r="BG235" s="7"/>
      <c r="BH235" s="7"/>
      <c r="BI235" s="7"/>
      <c r="BJ235" s="7"/>
      <c r="BK235" s="7"/>
      <c r="BL235" s="7"/>
      <c r="BM235" s="7"/>
      <c r="BN235" s="7"/>
      <c r="BO235" s="7"/>
      <c r="BP235" s="7"/>
      <c r="BQ235" s="7"/>
      <c r="BR235" s="7"/>
      <c r="BS235" s="7"/>
      <c r="BT235" s="7"/>
      <c r="BU235" s="7"/>
      <c r="BV235" s="6"/>
      <c r="BW235" s="6"/>
      <c r="BX235" s="6"/>
    </row>
    <row r="236" spans="1:76" ht="22.5" customHeight="1" x14ac:dyDescent="0.25">
      <c r="A236" s="134"/>
      <c r="B236" s="134">
        <v>29</v>
      </c>
      <c r="C236" s="134"/>
      <c r="D236" s="171" t="s">
        <v>149</v>
      </c>
      <c r="E236" s="134">
        <v>1929</v>
      </c>
      <c r="F236" s="134"/>
      <c r="G236" s="141"/>
      <c r="H236" s="141"/>
      <c r="I236" s="141"/>
      <c r="J236" s="141"/>
      <c r="K236" s="141"/>
      <c r="L236" s="172">
        <v>29</v>
      </c>
      <c r="M236" s="141"/>
      <c r="N236" s="141"/>
      <c r="O236" s="141"/>
      <c r="P236" s="141"/>
      <c r="Q236" s="141"/>
      <c r="R236" s="141"/>
      <c r="S236" s="141"/>
      <c r="T236" s="141"/>
      <c r="U236" s="141"/>
      <c r="V236" s="141"/>
      <c r="W236" s="141"/>
      <c r="X236" s="141"/>
      <c r="Y236" s="141"/>
      <c r="Z236" s="141"/>
      <c r="AA236" s="141"/>
      <c r="AB236" s="141"/>
      <c r="AC236" s="148"/>
      <c r="AD236" s="148"/>
      <c r="AE236" s="100"/>
      <c r="AF236" s="100"/>
      <c r="AG236" s="100"/>
      <c r="AH236" s="100"/>
      <c r="AI236" s="100"/>
      <c r="AJ236" s="100"/>
      <c r="AK236" s="100"/>
      <c r="AL236" s="100"/>
      <c r="AM236" s="100"/>
      <c r="AN236" s="100"/>
      <c r="AO236" s="100"/>
      <c r="AP236" s="100"/>
      <c r="AQ236" s="100"/>
      <c r="AR236" s="7"/>
      <c r="AS236" s="7"/>
      <c r="AT236" s="7"/>
      <c r="AU236" s="7"/>
      <c r="AV236" s="7"/>
      <c r="AW236" s="7"/>
      <c r="AX236" s="7"/>
      <c r="AY236" s="7"/>
      <c r="AZ236" s="7"/>
      <c r="BA236" s="7"/>
      <c r="BB236" s="7"/>
      <c r="BC236" s="7"/>
      <c r="BD236" s="7"/>
      <c r="BE236" s="7"/>
      <c r="BF236" s="7"/>
      <c r="BG236" s="7"/>
      <c r="BH236" s="7"/>
      <c r="BI236" s="7"/>
      <c r="BJ236" s="7"/>
      <c r="BK236" s="7"/>
      <c r="BL236" s="7"/>
      <c r="BM236" s="7"/>
      <c r="BN236" s="7"/>
      <c r="BO236" s="7"/>
      <c r="BP236" s="7"/>
      <c r="BQ236" s="7"/>
      <c r="BR236" s="7"/>
      <c r="BS236" s="7"/>
      <c r="BT236" s="7"/>
      <c r="BU236" s="7"/>
      <c r="BV236" s="6"/>
      <c r="BW236" s="6"/>
      <c r="BX236" s="6"/>
    </row>
    <row r="237" spans="1:76" ht="22.5" customHeight="1" x14ac:dyDescent="0.25">
      <c r="A237" s="134"/>
      <c r="B237" s="134">
        <v>30</v>
      </c>
      <c r="C237" s="134"/>
      <c r="D237" s="171" t="s">
        <v>150</v>
      </c>
      <c r="E237" s="141">
        <v>1930</v>
      </c>
      <c r="F237" s="134"/>
      <c r="G237" s="141"/>
      <c r="H237" s="141"/>
      <c r="I237" s="141"/>
      <c r="J237" s="141"/>
      <c r="K237" s="141"/>
      <c r="L237" s="172">
        <v>30</v>
      </c>
      <c r="M237" s="141"/>
      <c r="N237" s="141"/>
      <c r="O237" s="141"/>
      <c r="P237" s="141"/>
      <c r="Q237" s="141"/>
      <c r="R237" s="141"/>
      <c r="S237" s="141"/>
      <c r="T237" s="141"/>
      <c r="U237" s="141"/>
      <c r="V237" s="141"/>
      <c r="W237" s="141"/>
      <c r="X237" s="141"/>
      <c r="Y237" s="141"/>
      <c r="Z237" s="141"/>
      <c r="AA237" s="141"/>
      <c r="AB237" s="141"/>
      <c r="AC237" s="148"/>
      <c r="AD237" s="148"/>
      <c r="AE237" s="100"/>
      <c r="AF237" s="100"/>
      <c r="AG237" s="100"/>
      <c r="AH237" s="100"/>
      <c r="AI237" s="100"/>
      <c r="AJ237" s="100"/>
      <c r="AK237" s="100"/>
      <c r="AL237" s="100"/>
      <c r="AM237" s="100"/>
      <c r="AN237" s="100"/>
      <c r="AO237" s="100"/>
      <c r="AP237" s="100"/>
      <c r="AQ237" s="100"/>
      <c r="AR237" s="7"/>
      <c r="AS237" s="7"/>
      <c r="AT237" s="7"/>
      <c r="AU237" s="7"/>
      <c r="AV237" s="7"/>
      <c r="AW237" s="7"/>
      <c r="AX237" s="7"/>
      <c r="AY237" s="7"/>
      <c r="AZ237" s="7"/>
      <c r="BA237" s="7"/>
      <c r="BB237" s="7"/>
      <c r="BC237" s="7"/>
      <c r="BD237" s="7"/>
      <c r="BE237" s="7"/>
      <c r="BF237" s="7"/>
      <c r="BG237" s="7"/>
      <c r="BH237" s="7"/>
      <c r="BI237" s="7"/>
      <c r="BJ237" s="7"/>
      <c r="BK237" s="7"/>
      <c r="BL237" s="7"/>
      <c r="BM237" s="7"/>
      <c r="BN237" s="7"/>
      <c r="BO237" s="7"/>
      <c r="BP237" s="7"/>
      <c r="BQ237" s="7"/>
      <c r="BR237" s="7"/>
      <c r="BS237" s="7"/>
      <c r="BT237" s="7"/>
      <c r="BU237" s="7"/>
      <c r="BV237" s="6"/>
      <c r="BW237" s="6"/>
      <c r="BX237" s="6"/>
    </row>
    <row r="238" spans="1:76" ht="22.5" customHeight="1" x14ac:dyDescent="0.25">
      <c r="A238" s="171"/>
      <c r="B238" s="141">
        <v>31</v>
      </c>
      <c r="C238" s="141"/>
      <c r="D238" s="171" t="s">
        <v>151</v>
      </c>
      <c r="E238" s="134">
        <v>1931</v>
      </c>
      <c r="F238" s="134"/>
      <c r="G238" s="134"/>
      <c r="H238" s="134"/>
      <c r="I238" s="134"/>
      <c r="J238" s="134"/>
      <c r="K238" s="134"/>
      <c r="L238" s="172">
        <v>31</v>
      </c>
      <c r="M238" s="134"/>
      <c r="N238" s="134"/>
      <c r="O238" s="134"/>
      <c r="P238" s="134"/>
      <c r="Q238" s="134"/>
      <c r="R238" s="134"/>
      <c r="S238" s="134"/>
      <c r="T238" s="134"/>
      <c r="U238" s="134"/>
      <c r="V238" s="134"/>
      <c r="W238" s="134"/>
      <c r="X238" s="134"/>
      <c r="Y238" s="134"/>
      <c r="Z238" s="134"/>
      <c r="AA238" s="134"/>
      <c r="AB238" s="134"/>
      <c r="AC238" s="134"/>
      <c r="AD238" s="134"/>
      <c r="AE238" s="7"/>
      <c r="AF238" s="7"/>
      <c r="AG238" s="7"/>
      <c r="AH238" s="7"/>
      <c r="AI238" s="7"/>
      <c r="AJ238" s="7"/>
      <c r="AK238" s="7"/>
      <c r="AL238" s="7"/>
      <c r="AM238" s="7"/>
      <c r="AN238" s="7"/>
      <c r="AO238" s="7"/>
      <c r="AP238" s="7"/>
      <c r="AQ238" s="7"/>
      <c r="AR238" s="7"/>
      <c r="AS238" s="7"/>
      <c r="AT238" s="7"/>
      <c r="AU238" s="7"/>
      <c r="AV238" s="7"/>
      <c r="AW238" s="7"/>
      <c r="AX238" s="7"/>
      <c r="AY238" s="7"/>
      <c r="AZ238" s="7"/>
      <c r="BA238" s="7"/>
      <c r="BB238" s="7"/>
      <c r="BC238" s="7"/>
      <c r="BD238" s="7"/>
      <c r="BE238" s="7"/>
      <c r="BF238" s="7"/>
      <c r="BG238" s="7"/>
      <c r="BH238" s="7"/>
      <c r="BI238" s="7"/>
      <c r="BJ238" s="7"/>
      <c r="BK238" s="7"/>
      <c r="BL238" s="7"/>
      <c r="BM238" s="7"/>
      <c r="BN238" s="7"/>
      <c r="BO238" s="7"/>
      <c r="BP238" s="7"/>
      <c r="BQ238" s="7"/>
      <c r="BR238" s="7"/>
      <c r="BS238" s="7"/>
      <c r="BT238" s="7"/>
      <c r="BU238" s="7"/>
      <c r="BV238" s="6"/>
      <c r="BW238" s="6"/>
      <c r="BX238" s="6"/>
    </row>
    <row r="239" spans="1:76" ht="22.5" customHeight="1" x14ac:dyDescent="0.25">
      <c r="A239" s="134"/>
      <c r="B239" s="134"/>
      <c r="C239" s="134"/>
      <c r="D239" s="171" t="s">
        <v>152</v>
      </c>
      <c r="E239" s="141">
        <v>1932</v>
      </c>
      <c r="F239" s="134"/>
      <c r="G239" s="134"/>
      <c r="H239" s="134"/>
      <c r="I239" s="134"/>
      <c r="J239" s="134"/>
      <c r="K239" s="134"/>
      <c r="L239" s="134"/>
      <c r="M239" s="134"/>
      <c r="N239" s="134"/>
      <c r="O239" s="134"/>
      <c r="P239" s="134"/>
      <c r="Q239" s="134"/>
      <c r="R239" s="134"/>
      <c r="S239" s="134"/>
      <c r="T239" s="134"/>
      <c r="U239" s="134"/>
      <c r="V239" s="134"/>
      <c r="W239" s="134"/>
      <c r="X239" s="134"/>
      <c r="Y239" s="134"/>
      <c r="Z239" s="134"/>
      <c r="AA239" s="134"/>
      <c r="AB239" s="134"/>
      <c r="AC239" s="134"/>
      <c r="AD239" s="134"/>
      <c r="AE239" s="7"/>
      <c r="AF239" s="7"/>
      <c r="AG239" s="7"/>
      <c r="AH239" s="7"/>
      <c r="AI239" s="7"/>
      <c r="AJ239" s="7"/>
      <c r="AK239" s="7"/>
      <c r="AL239" s="7"/>
      <c r="AM239" s="7"/>
      <c r="AN239" s="7"/>
      <c r="AO239" s="7"/>
      <c r="AP239" s="7"/>
      <c r="AQ239" s="7"/>
      <c r="AR239" s="7"/>
      <c r="AS239" s="7"/>
      <c r="AT239" s="7"/>
      <c r="AU239" s="7"/>
      <c r="AV239" s="7"/>
      <c r="AW239" s="7"/>
      <c r="AX239" s="7"/>
      <c r="AY239" s="7"/>
      <c r="AZ239" s="7"/>
      <c r="BA239" s="7"/>
      <c r="BB239" s="7"/>
      <c r="BC239" s="7"/>
      <c r="BD239" s="7"/>
      <c r="BE239" s="7"/>
      <c r="BF239" s="7"/>
      <c r="BG239" s="7"/>
      <c r="BH239" s="7"/>
      <c r="BI239" s="7"/>
      <c r="BJ239" s="7"/>
      <c r="BK239" s="7"/>
      <c r="BL239" s="7"/>
      <c r="BM239" s="7"/>
      <c r="BN239" s="7"/>
      <c r="BO239" s="7"/>
      <c r="BP239" s="7"/>
      <c r="BQ239" s="7"/>
      <c r="BR239" s="7"/>
      <c r="BS239" s="7"/>
      <c r="BT239" s="7"/>
      <c r="BU239" s="7"/>
      <c r="BV239" s="6"/>
      <c r="BW239" s="6"/>
      <c r="BX239" s="6"/>
    </row>
    <row r="240" spans="1:76" ht="22.5" customHeight="1" x14ac:dyDescent="0.25">
      <c r="A240" s="134"/>
      <c r="B240" s="134"/>
      <c r="C240" s="134"/>
      <c r="D240" s="171" t="s">
        <v>153</v>
      </c>
      <c r="E240" s="134">
        <v>1933</v>
      </c>
      <c r="F240" s="134"/>
      <c r="G240" s="134"/>
      <c r="H240" s="134"/>
      <c r="I240" s="134"/>
      <c r="J240" s="134"/>
      <c r="K240" s="134"/>
      <c r="L240" s="134"/>
      <c r="M240" s="134"/>
      <c r="N240" s="134"/>
      <c r="O240" s="134"/>
      <c r="P240" s="134"/>
      <c r="Q240" s="134"/>
      <c r="R240" s="134"/>
      <c r="S240" s="134"/>
      <c r="T240" s="134"/>
      <c r="U240" s="134"/>
      <c r="V240" s="134"/>
      <c r="W240" s="134"/>
      <c r="X240" s="134"/>
      <c r="Y240" s="134"/>
      <c r="Z240" s="134"/>
      <c r="AA240" s="134"/>
      <c r="AB240" s="134"/>
      <c r="AC240" s="134"/>
      <c r="AD240" s="134"/>
      <c r="AE240" s="7"/>
      <c r="AF240" s="7"/>
      <c r="AG240" s="7"/>
      <c r="AH240" s="7"/>
      <c r="AI240" s="7"/>
      <c r="AJ240" s="7"/>
      <c r="AK240" s="7"/>
      <c r="AL240" s="7"/>
      <c r="AM240" s="7"/>
      <c r="AN240" s="7"/>
      <c r="AO240" s="7"/>
      <c r="AP240" s="7"/>
      <c r="AQ240" s="7"/>
      <c r="AR240" s="7"/>
      <c r="AS240" s="7"/>
      <c r="AT240" s="7"/>
      <c r="AU240" s="7"/>
      <c r="AV240" s="7"/>
      <c r="AW240" s="7"/>
      <c r="AX240" s="7"/>
      <c r="AY240" s="7"/>
      <c r="AZ240" s="7"/>
      <c r="BA240" s="7"/>
      <c r="BB240" s="7"/>
      <c r="BC240" s="7"/>
      <c r="BD240" s="7"/>
      <c r="BE240" s="7"/>
      <c r="BF240" s="7"/>
      <c r="BG240" s="7"/>
      <c r="BH240" s="7"/>
      <c r="BI240" s="7"/>
      <c r="BJ240" s="7"/>
      <c r="BK240" s="7"/>
      <c r="BL240" s="7"/>
      <c r="BM240" s="7"/>
      <c r="BN240" s="7"/>
      <c r="BO240" s="7"/>
      <c r="BP240" s="7"/>
      <c r="BQ240" s="7"/>
      <c r="BR240" s="7"/>
      <c r="BS240" s="7"/>
      <c r="BT240" s="7"/>
      <c r="BU240" s="7"/>
      <c r="BV240" s="6"/>
      <c r="BW240" s="6"/>
      <c r="BX240" s="6"/>
    </row>
    <row r="241" spans="1:76" ht="22.5" customHeight="1" x14ac:dyDescent="0.25">
      <c r="A241" s="134"/>
      <c r="B241" s="134"/>
      <c r="C241" s="134"/>
      <c r="D241" s="171" t="s">
        <v>154</v>
      </c>
      <c r="E241" s="141">
        <v>1934</v>
      </c>
      <c r="F241" s="134"/>
      <c r="G241" s="134"/>
      <c r="H241" s="134"/>
      <c r="I241" s="134"/>
      <c r="J241" s="134"/>
      <c r="K241" s="134"/>
      <c r="L241" s="134"/>
      <c r="M241" s="134"/>
      <c r="N241" s="134"/>
      <c r="O241" s="134"/>
      <c r="P241" s="134"/>
      <c r="Q241" s="134"/>
      <c r="R241" s="134"/>
      <c r="S241" s="134"/>
      <c r="T241" s="134"/>
      <c r="U241" s="134"/>
      <c r="V241" s="134"/>
      <c r="W241" s="134"/>
      <c r="X241" s="134"/>
      <c r="Y241" s="134"/>
      <c r="Z241" s="134"/>
      <c r="AA241" s="134"/>
      <c r="AB241" s="134"/>
      <c r="AC241" s="134"/>
      <c r="AD241" s="134"/>
      <c r="AE241" s="7"/>
      <c r="AF241" s="7"/>
      <c r="AG241" s="7"/>
      <c r="AH241" s="7"/>
      <c r="AI241" s="7"/>
      <c r="AJ241" s="7"/>
      <c r="AK241" s="7"/>
      <c r="AL241" s="7"/>
      <c r="AM241" s="7"/>
      <c r="AN241" s="7"/>
      <c r="AO241" s="7"/>
      <c r="AP241" s="7"/>
      <c r="AQ241" s="7"/>
      <c r="AR241" s="7"/>
      <c r="AS241" s="7"/>
      <c r="AT241" s="7"/>
      <c r="AU241" s="7"/>
      <c r="AV241" s="7"/>
      <c r="AW241" s="7"/>
      <c r="AX241" s="7"/>
      <c r="AY241" s="7"/>
      <c r="AZ241" s="7"/>
      <c r="BA241" s="7"/>
      <c r="BB241" s="7"/>
      <c r="BC241" s="7"/>
      <c r="BD241" s="7"/>
      <c r="BE241" s="7"/>
      <c r="BF241" s="7"/>
      <c r="BG241" s="7"/>
      <c r="BH241" s="7"/>
      <c r="BI241" s="7"/>
      <c r="BJ241" s="7"/>
      <c r="BK241" s="7"/>
      <c r="BL241" s="7"/>
      <c r="BM241" s="7"/>
      <c r="BN241" s="7"/>
      <c r="BO241" s="7"/>
      <c r="BP241" s="7"/>
      <c r="BQ241" s="7"/>
      <c r="BR241" s="7"/>
      <c r="BS241" s="7"/>
      <c r="BT241" s="7"/>
      <c r="BU241" s="7"/>
      <c r="BV241" s="6"/>
      <c r="BW241" s="6"/>
      <c r="BX241" s="6"/>
    </row>
    <row r="242" spans="1:76" ht="22.5" customHeight="1" x14ac:dyDescent="0.25">
      <c r="A242" s="134"/>
      <c r="B242" s="134"/>
      <c r="C242" s="134"/>
      <c r="D242" s="171" t="s">
        <v>155</v>
      </c>
      <c r="E242" s="134">
        <v>1935</v>
      </c>
      <c r="F242" s="134"/>
      <c r="G242" s="134"/>
      <c r="H242" s="134"/>
      <c r="I242" s="134"/>
      <c r="J242" s="134"/>
      <c r="K242" s="134"/>
      <c r="L242" s="134"/>
      <c r="M242" s="134"/>
      <c r="N242" s="134"/>
      <c r="O242" s="134"/>
      <c r="P242" s="134"/>
      <c r="Q242" s="134"/>
      <c r="R242" s="134"/>
      <c r="S242" s="134"/>
      <c r="T242" s="134"/>
      <c r="U242" s="134"/>
      <c r="V242" s="134"/>
      <c r="W242" s="134"/>
      <c r="X242" s="134"/>
      <c r="Y242" s="134"/>
      <c r="Z242" s="134"/>
      <c r="AA242" s="134"/>
      <c r="AB242" s="134"/>
      <c r="AC242" s="134"/>
      <c r="AD242" s="134"/>
      <c r="AE242" s="7"/>
      <c r="AF242" s="7"/>
      <c r="AG242" s="7"/>
      <c r="AH242" s="7"/>
      <c r="AI242" s="7"/>
      <c r="AJ242" s="7"/>
      <c r="AK242" s="7"/>
      <c r="AL242" s="7"/>
      <c r="AM242" s="7"/>
      <c r="AN242" s="7"/>
      <c r="AO242" s="7"/>
      <c r="AP242" s="7"/>
      <c r="AQ242" s="7"/>
      <c r="AR242" s="7"/>
      <c r="AS242" s="7"/>
      <c r="AT242" s="7"/>
      <c r="AU242" s="7"/>
      <c r="AV242" s="7"/>
      <c r="AW242" s="7"/>
      <c r="AX242" s="7"/>
      <c r="AY242" s="7"/>
      <c r="AZ242" s="7"/>
      <c r="BA242" s="7"/>
      <c r="BB242" s="7"/>
      <c r="BC242" s="7"/>
      <c r="BD242" s="7"/>
      <c r="BE242" s="7"/>
      <c r="BF242" s="7"/>
      <c r="BG242" s="7"/>
      <c r="BH242" s="7"/>
      <c r="BI242" s="7"/>
      <c r="BJ242" s="7"/>
      <c r="BK242" s="7"/>
      <c r="BL242" s="7"/>
      <c r="BM242" s="7"/>
      <c r="BN242" s="7"/>
      <c r="BO242" s="7"/>
      <c r="BP242" s="7"/>
      <c r="BQ242" s="7"/>
      <c r="BR242" s="7"/>
      <c r="BS242" s="7"/>
      <c r="BT242" s="7"/>
      <c r="BU242" s="7"/>
      <c r="BV242" s="6"/>
      <c r="BW242" s="6"/>
      <c r="BX242" s="6"/>
    </row>
    <row r="243" spans="1:76" ht="22.5" customHeight="1" x14ac:dyDescent="0.25">
      <c r="A243" s="134"/>
      <c r="B243" s="134"/>
      <c r="C243" s="134"/>
      <c r="D243" s="171" t="s">
        <v>156</v>
      </c>
      <c r="E243" s="141">
        <v>1936</v>
      </c>
      <c r="F243" s="134"/>
      <c r="G243" s="134"/>
      <c r="H243" s="134"/>
      <c r="I243" s="134"/>
      <c r="J243" s="134"/>
      <c r="K243" s="134"/>
      <c r="L243" s="134"/>
      <c r="M243" s="134"/>
      <c r="N243" s="134"/>
      <c r="O243" s="134"/>
      <c r="P243" s="134"/>
      <c r="Q243" s="134"/>
      <c r="R243" s="134"/>
      <c r="S243" s="134"/>
      <c r="T243" s="134"/>
      <c r="U243" s="134"/>
      <c r="V243" s="134"/>
      <c r="W243" s="134"/>
      <c r="X243" s="134"/>
      <c r="Y243" s="134"/>
      <c r="Z243" s="134"/>
      <c r="AA243" s="134"/>
      <c r="AB243" s="134"/>
      <c r="AC243" s="134"/>
      <c r="AD243" s="134"/>
      <c r="AE243" s="7"/>
      <c r="AF243" s="7"/>
      <c r="AG243" s="7"/>
      <c r="AH243" s="7"/>
      <c r="AI243" s="7"/>
      <c r="AJ243" s="7"/>
      <c r="AK243" s="7"/>
      <c r="AL243" s="7"/>
      <c r="AM243" s="7"/>
      <c r="AN243" s="7"/>
      <c r="AO243" s="7"/>
      <c r="AP243" s="7"/>
      <c r="AQ243" s="7"/>
      <c r="AR243" s="7"/>
      <c r="AS243" s="7"/>
      <c r="AT243" s="7"/>
      <c r="AU243" s="7"/>
      <c r="AV243" s="7"/>
      <c r="AW243" s="7"/>
      <c r="AX243" s="7"/>
      <c r="AY243" s="7"/>
      <c r="AZ243" s="7"/>
      <c r="BA243" s="7"/>
      <c r="BB243" s="7"/>
      <c r="BC243" s="7"/>
      <c r="BD243" s="7"/>
      <c r="BE243" s="7"/>
      <c r="BF243" s="7"/>
      <c r="BG243" s="7"/>
      <c r="BH243" s="7"/>
      <c r="BI243" s="7"/>
      <c r="BJ243" s="7"/>
      <c r="BK243" s="7"/>
      <c r="BL243" s="7"/>
      <c r="BM243" s="7"/>
      <c r="BN243" s="7"/>
      <c r="BO243" s="7"/>
      <c r="BP243" s="7"/>
      <c r="BQ243" s="7"/>
      <c r="BR243" s="7"/>
      <c r="BS243" s="7"/>
      <c r="BT243" s="7"/>
      <c r="BU243" s="7"/>
      <c r="BV243" s="6"/>
      <c r="BW243" s="6"/>
      <c r="BX243" s="6"/>
    </row>
    <row r="244" spans="1:76" ht="22.5" customHeight="1" x14ac:dyDescent="0.25">
      <c r="A244" s="134"/>
      <c r="B244" s="134"/>
      <c r="C244" s="134"/>
      <c r="D244" s="171" t="s">
        <v>157</v>
      </c>
      <c r="E244" s="134">
        <v>1937</v>
      </c>
      <c r="F244" s="134"/>
      <c r="G244" s="134"/>
      <c r="H244" s="134"/>
      <c r="I244" s="134"/>
      <c r="J244" s="134"/>
      <c r="K244" s="134"/>
      <c r="L244" s="134"/>
      <c r="M244" s="134"/>
      <c r="N244" s="134"/>
      <c r="O244" s="134"/>
      <c r="P244" s="134"/>
      <c r="Q244" s="134"/>
      <c r="R244" s="134"/>
      <c r="S244" s="134"/>
      <c r="T244" s="134"/>
      <c r="U244" s="134"/>
      <c r="V244" s="134"/>
      <c r="W244" s="134"/>
      <c r="X244" s="134"/>
      <c r="Y244" s="134"/>
      <c r="Z244" s="134"/>
      <c r="AA244" s="134"/>
      <c r="AB244" s="134"/>
      <c r="AC244" s="134"/>
      <c r="AD244" s="134"/>
      <c r="AE244" s="7"/>
      <c r="AF244" s="7"/>
      <c r="AG244" s="7"/>
      <c r="AH244" s="7"/>
      <c r="AI244" s="7"/>
      <c r="AJ244" s="7"/>
      <c r="AK244" s="7"/>
      <c r="AL244" s="7"/>
      <c r="AM244" s="7"/>
      <c r="AN244" s="7"/>
      <c r="AO244" s="7"/>
      <c r="AP244" s="7"/>
      <c r="AQ244" s="7"/>
      <c r="AR244" s="7"/>
      <c r="AS244" s="7"/>
      <c r="AT244" s="7"/>
      <c r="AU244" s="7"/>
      <c r="AV244" s="7"/>
      <c r="AW244" s="7"/>
      <c r="AX244" s="7"/>
      <c r="AY244" s="7"/>
      <c r="AZ244" s="7"/>
      <c r="BA244" s="7"/>
      <c r="BB244" s="7"/>
      <c r="BC244" s="7"/>
      <c r="BD244" s="7"/>
      <c r="BE244" s="7"/>
      <c r="BF244" s="7"/>
      <c r="BG244" s="7"/>
      <c r="BH244" s="7"/>
      <c r="BI244" s="7"/>
      <c r="BJ244" s="7"/>
      <c r="BK244" s="7"/>
      <c r="BL244" s="7"/>
      <c r="BM244" s="7"/>
      <c r="BN244" s="7"/>
      <c r="BO244" s="7"/>
      <c r="BP244" s="7"/>
      <c r="BQ244" s="7"/>
      <c r="BR244" s="7"/>
      <c r="BS244" s="7"/>
      <c r="BT244" s="7"/>
      <c r="BU244" s="7"/>
      <c r="BV244" s="6"/>
      <c r="BW244" s="6"/>
      <c r="BX244" s="6"/>
    </row>
    <row r="245" spans="1:76" ht="22.5" customHeight="1" x14ac:dyDescent="0.25">
      <c r="A245" s="134"/>
      <c r="B245" s="134"/>
      <c r="C245" s="134"/>
      <c r="D245" s="171" t="s">
        <v>158</v>
      </c>
      <c r="E245" s="141">
        <v>1938</v>
      </c>
      <c r="F245" s="134"/>
      <c r="G245" s="134"/>
      <c r="H245" s="134"/>
      <c r="I245" s="134"/>
      <c r="J245" s="134"/>
      <c r="K245" s="134"/>
      <c r="L245" s="134"/>
      <c r="M245" s="134"/>
      <c r="N245" s="134"/>
      <c r="O245" s="134"/>
      <c r="P245" s="134"/>
      <c r="Q245" s="134"/>
      <c r="R245" s="134"/>
      <c r="S245" s="134"/>
      <c r="T245" s="134"/>
      <c r="U245" s="134"/>
      <c r="V245" s="134"/>
      <c r="W245" s="134"/>
      <c r="X245" s="134"/>
      <c r="Y245" s="134"/>
      <c r="Z245" s="134"/>
      <c r="AA245" s="134"/>
      <c r="AB245" s="134"/>
      <c r="AC245" s="134"/>
      <c r="AD245" s="134"/>
      <c r="AE245" s="7"/>
      <c r="AF245" s="7"/>
      <c r="AG245" s="7"/>
      <c r="AH245" s="7"/>
      <c r="AI245" s="7"/>
      <c r="AJ245" s="7"/>
      <c r="AK245" s="7"/>
      <c r="AL245" s="7"/>
      <c r="AM245" s="7"/>
      <c r="AN245" s="7"/>
      <c r="AO245" s="7"/>
      <c r="AP245" s="7"/>
      <c r="AQ245" s="7"/>
      <c r="AR245" s="7"/>
      <c r="AS245" s="7"/>
      <c r="AT245" s="7"/>
      <c r="AU245" s="7"/>
      <c r="AV245" s="7"/>
      <c r="AW245" s="7"/>
      <c r="AX245" s="7"/>
      <c r="AY245" s="7"/>
      <c r="AZ245" s="7"/>
      <c r="BA245" s="7"/>
      <c r="BB245" s="7"/>
      <c r="BC245" s="7"/>
      <c r="BD245" s="7"/>
      <c r="BE245" s="7"/>
      <c r="BF245" s="7"/>
      <c r="BG245" s="7"/>
      <c r="BH245" s="7"/>
      <c r="BI245" s="7"/>
      <c r="BJ245" s="7"/>
      <c r="BK245" s="7"/>
      <c r="BL245" s="7"/>
      <c r="BM245" s="7"/>
      <c r="BN245" s="7"/>
      <c r="BO245" s="7"/>
      <c r="BP245" s="7"/>
      <c r="BQ245" s="7"/>
      <c r="BR245" s="7"/>
      <c r="BS245" s="7"/>
      <c r="BT245" s="7"/>
      <c r="BU245" s="7"/>
      <c r="BV245" s="6"/>
      <c r="BW245" s="6"/>
      <c r="BX245" s="6"/>
    </row>
    <row r="246" spans="1:76" ht="22.5" customHeight="1" x14ac:dyDescent="0.25">
      <c r="A246" s="134"/>
      <c r="B246" s="134"/>
      <c r="C246" s="134"/>
      <c r="D246" s="171" t="s">
        <v>159</v>
      </c>
      <c r="E246" s="134">
        <v>1939</v>
      </c>
      <c r="F246" s="134"/>
      <c r="G246" s="134"/>
      <c r="H246" s="134"/>
      <c r="I246" s="134"/>
      <c r="J246" s="134"/>
      <c r="K246" s="134"/>
      <c r="L246" s="134"/>
      <c r="M246" s="134"/>
      <c r="N246" s="134"/>
      <c r="O246" s="134"/>
      <c r="P246" s="134"/>
      <c r="Q246" s="134"/>
      <c r="R246" s="134"/>
      <c r="S246" s="134"/>
      <c r="T246" s="134"/>
      <c r="U246" s="134"/>
      <c r="V246" s="134"/>
      <c r="W246" s="134"/>
      <c r="X246" s="134"/>
      <c r="Y246" s="134"/>
      <c r="Z246" s="134"/>
      <c r="AA246" s="134"/>
      <c r="AB246" s="134"/>
      <c r="AC246" s="134"/>
      <c r="AD246" s="134"/>
      <c r="AE246" s="7"/>
      <c r="AF246" s="7"/>
      <c r="AG246" s="7"/>
      <c r="AH246" s="7"/>
      <c r="AI246" s="7"/>
      <c r="AJ246" s="7"/>
      <c r="AK246" s="7"/>
      <c r="AL246" s="7"/>
      <c r="AM246" s="7"/>
      <c r="AN246" s="7"/>
      <c r="AO246" s="7"/>
      <c r="AP246" s="7"/>
      <c r="AQ246" s="7"/>
      <c r="AR246" s="7"/>
      <c r="AS246" s="7"/>
      <c r="AT246" s="7"/>
      <c r="AU246" s="7"/>
      <c r="AV246" s="7"/>
      <c r="AW246" s="7"/>
      <c r="AX246" s="7"/>
      <c r="AY246" s="7"/>
      <c r="AZ246" s="7"/>
      <c r="BA246" s="7"/>
      <c r="BB246" s="7"/>
      <c r="BC246" s="7"/>
      <c r="BD246" s="7"/>
      <c r="BE246" s="7"/>
      <c r="BF246" s="7"/>
      <c r="BG246" s="7"/>
      <c r="BH246" s="7"/>
      <c r="BI246" s="7"/>
      <c r="BJ246" s="7"/>
      <c r="BK246" s="7"/>
      <c r="BL246" s="7"/>
      <c r="BM246" s="7"/>
      <c r="BN246" s="7"/>
      <c r="BO246" s="7"/>
      <c r="BP246" s="7"/>
      <c r="BQ246" s="7"/>
      <c r="BR246" s="7"/>
      <c r="BS246" s="7"/>
      <c r="BT246" s="7"/>
      <c r="BU246" s="7"/>
      <c r="BV246" s="6"/>
      <c r="BW246" s="6"/>
      <c r="BX246" s="6"/>
    </row>
    <row r="247" spans="1:76" ht="22.5" customHeight="1" x14ac:dyDescent="0.25">
      <c r="A247" s="134"/>
      <c r="B247" s="134"/>
      <c r="C247" s="134"/>
      <c r="D247" s="171" t="s">
        <v>160</v>
      </c>
      <c r="E247" s="141">
        <v>1940</v>
      </c>
      <c r="F247" s="134"/>
      <c r="G247" s="134"/>
      <c r="H247" s="134"/>
      <c r="I247" s="134"/>
      <c r="J247" s="134"/>
      <c r="K247" s="134"/>
      <c r="L247" s="134"/>
      <c r="M247" s="134"/>
      <c r="N247" s="134"/>
      <c r="O247" s="134"/>
      <c r="P247" s="134"/>
      <c r="Q247" s="134"/>
      <c r="R247" s="134"/>
      <c r="S247" s="134"/>
      <c r="T247" s="134"/>
      <c r="U247" s="134"/>
      <c r="V247" s="134"/>
      <c r="W247" s="134"/>
      <c r="X247" s="134"/>
      <c r="Y247" s="134"/>
      <c r="Z247" s="134"/>
      <c r="AA247" s="134"/>
      <c r="AB247" s="134"/>
      <c r="AC247" s="134"/>
      <c r="AD247" s="134"/>
      <c r="AE247" s="7"/>
      <c r="AF247" s="7"/>
      <c r="AG247" s="7"/>
      <c r="AH247" s="7"/>
      <c r="AI247" s="7"/>
      <c r="AJ247" s="7"/>
      <c r="AK247" s="7"/>
      <c r="AL247" s="7"/>
      <c r="AM247" s="7"/>
      <c r="AN247" s="7"/>
      <c r="AO247" s="7"/>
      <c r="AP247" s="7"/>
      <c r="AQ247" s="7"/>
      <c r="AR247" s="7"/>
      <c r="AS247" s="7"/>
      <c r="AT247" s="7"/>
      <c r="AU247" s="7"/>
      <c r="AV247" s="7"/>
      <c r="AW247" s="7"/>
      <c r="AX247" s="7"/>
      <c r="AY247" s="7"/>
      <c r="AZ247" s="7"/>
      <c r="BA247" s="7"/>
      <c r="BB247" s="7"/>
      <c r="BC247" s="7"/>
      <c r="BD247" s="7"/>
      <c r="BE247" s="7"/>
      <c r="BF247" s="7"/>
      <c r="BG247" s="7"/>
      <c r="BH247" s="7"/>
      <c r="BI247" s="7"/>
      <c r="BJ247" s="7"/>
      <c r="BK247" s="7"/>
      <c r="BL247" s="7"/>
      <c r="BM247" s="7"/>
      <c r="BN247" s="7"/>
      <c r="BO247" s="7"/>
      <c r="BP247" s="7"/>
      <c r="BQ247" s="7"/>
      <c r="BR247" s="7"/>
      <c r="BS247" s="7"/>
      <c r="BT247" s="7"/>
      <c r="BU247" s="7"/>
      <c r="BV247" s="6"/>
      <c r="BW247" s="6"/>
      <c r="BX247" s="6"/>
    </row>
    <row r="248" spans="1:76" ht="22.5" customHeight="1" x14ac:dyDescent="0.25">
      <c r="A248" s="134"/>
      <c r="B248" s="134"/>
      <c r="C248" s="134"/>
      <c r="D248" s="171" t="s">
        <v>161</v>
      </c>
      <c r="E248" s="134">
        <v>1941</v>
      </c>
      <c r="F248" s="134"/>
      <c r="G248" s="134"/>
      <c r="H248" s="134"/>
      <c r="I248" s="134"/>
      <c r="J248" s="134"/>
      <c r="K248" s="134"/>
      <c r="L248" s="134"/>
      <c r="M248" s="134"/>
      <c r="N248" s="134"/>
      <c r="O248" s="134"/>
      <c r="P248" s="134"/>
      <c r="Q248" s="134"/>
      <c r="R248" s="134"/>
      <c r="S248" s="134"/>
      <c r="T248" s="134"/>
      <c r="U248" s="134"/>
      <c r="V248" s="134"/>
      <c r="W248" s="134"/>
      <c r="X248" s="134"/>
      <c r="Y248" s="134"/>
      <c r="Z248" s="134"/>
      <c r="AA248" s="134"/>
      <c r="AB248" s="134"/>
      <c r="AC248" s="134"/>
      <c r="AD248" s="134"/>
      <c r="AE248" s="7"/>
      <c r="AF248" s="7"/>
      <c r="AG248" s="7"/>
      <c r="AH248" s="7"/>
      <c r="AI248" s="7"/>
      <c r="AJ248" s="7"/>
      <c r="AK248" s="7"/>
      <c r="AL248" s="7"/>
      <c r="AM248" s="7"/>
      <c r="AN248" s="7"/>
      <c r="AO248" s="7"/>
      <c r="AP248" s="7"/>
      <c r="AQ248" s="7"/>
      <c r="AR248" s="7"/>
      <c r="AS248" s="7"/>
      <c r="AT248" s="7"/>
      <c r="AU248" s="7"/>
      <c r="AV248" s="7"/>
      <c r="AW248" s="7"/>
      <c r="AX248" s="7"/>
      <c r="AY248" s="7"/>
      <c r="AZ248" s="7"/>
      <c r="BA248" s="7"/>
      <c r="BB248" s="7"/>
      <c r="BC248" s="7"/>
      <c r="BD248" s="7"/>
      <c r="BE248" s="7"/>
      <c r="BF248" s="7"/>
      <c r="BG248" s="7"/>
      <c r="BH248" s="7"/>
      <c r="BI248" s="7"/>
      <c r="BJ248" s="7"/>
      <c r="BK248" s="7"/>
      <c r="BL248" s="7"/>
      <c r="BM248" s="7"/>
      <c r="BN248" s="7"/>
      <c r="BO248" s="7"/>
      <c r="BP248" s="7"/>
      <c r="BQ248" s="7"/>
      <c r="BR248" s="7"/>
      <c r="BS248" s="7"/>
      <c r="BT248" s="7"/>
      <c r="BU248" s="7"/>
      <c r="BV248" s="6"/>
      <c r="BW248" s="6"/>
      <c r="BX248" s="6"/>
    </row>
    <row r="249" spans="1:76" ht="22.5" customHeight="1" x14ac:dyDescent="0.25">
      <c r="A249" s="134"/>
      <c r="B249" s="134"/>
      <c r="C249" s="134"/>
      <c r="D249" s="171" t="s">
        <v>162</v>
      </c>
      <c r="E249" s="141">
        <v>1942</v>
      </c>
      <c r="F249" s="134"/>
      <c r="G249" s="134"/>
      <c r="H249" s="134"/>
      <c r="I249" s="134"/>
      <c r="J249" s="134"/>
      <c r="K249" s="134"/>
      <c r="L249" s="134"/>
      <c r="M249" s="134"/>
      <c r="N249" s="134"/>
      <c r="O249" s="134"/>
      <c r="P249" s="134"/>
      <c r="Q249" s="134"/>
      <c r="R249" s="134"/>
      <c r="S249" s="134"/>
      <c r="T249" s="134"/>
      <c r="U249" s="134"/>
      <c r="V249" s="134"/>
      <c r="W249" s="134"/>
      <c r="X249" s="134"/>
      <c r="Y249" s="134"/>
      <c r="Z249" s="134"/>
      <c r="AA249" s="134"/>
      <c r="AB249" s="134"/>
      <c r="AC249" s="134"/>
      <c r="AD249" s="134"/>
      <c r="AE249" s="7"/>
      <c r="AF249" s="7"/>
      <c r="AG249" s="7"/>
      <c r="AH249" s="7"/>
      <c r="AI249" s="7"/>
      <c r="AJ249" s="7"/>
      <c r="AK249" s="7"/>
      <c r="AL249" s="7"/>
      <c r="AM249" s="7"/>
      <c r="AN249" s="7"/>
      <c r="AO249" s="7"/>
      <c r="AP249" s="7"/>
      <c r="AQ249" s="7"/>
      <c r="AR249" s="7"/>
      <c r="AS249" s="7"/>
      <c r="AT249" s="7"/>
      <c r="AU249" s="7"/>
      <c r="AV249" s="7"/>
      <c r="AW249" s="7"/>
      <c r="AX249" s="7"/>
      <c r="AY249" s="7"/>
      <c r="AZ249" s="7"/>
      <c r="BA249" s="7"/>
      <c r="BB249" s="7"/>
      <c r="BC249" s="7"/>
      <c r="BD249" s="7"/>
      <c r="BE249" s="7"/>
      <c r="BF249" s="7"/>
      <c r="BG249" s="7"/>
      <c r="BH249" s="7"/>
      <c r="BI249" s="7"/>
      <c r="BJ249" s="7"/>
      <c r="BK249" s="7"/>
      <c r="BL249" s="7"/>
      <c r="BM249" s="7"/>
      <c r="BN249" s="7"/>
      <c r="BO249" s="7"/>
      <c r="BP249" s="7"/>
      <c r="BQ249" s="7"/>
      <c r="BR249" s="7"/>
      <c r="BS249" s="7"/>
      <c r="BT249" s="7"/>
      <c r="BU249" s="7"/>
      <c r="BV249" s="6"/>
      <c r="BW249" s="6"/>
      <c r="BX249" s="6"/>
    </row>
    <row r="250" spans="1:76" ht="22.5" customHeight="1" x14ac:dyDescent="0.25">
      <c r="A250" s="134"/>
      <c r="B250" s="134"/>
      <c r="C250" s="134"/>
      <c r="D250" s="171" t="s">
        <v>163</v>
      </c>
      <c r="E250" s="134">
        <v>1943</v>
      </c>
      <c r="F250" s="134"/>
      <c r="G250" s="134"/>
      <c r="H250" s="134"/>
      <c r="I250" s="134"/>
      <c r="J250" s="134"/>
      <c r="K250" s="134"/>
      <c r="L250" s="134"/>
      <c r="M250" s="134"/>
      <c r="N250" s="134"/>
      <c r="O250" s="134"/>
      <c r="P250" s="134"/>
      <c r="Q250" s="134"/>
      <c r="R250" s="134"/>
      <c r="S250" s="134"/>
      <c r="T250" s="134"/>
      <c r="U250" s="134"/>
      <c r="V250" s="134"/>
      <c r="W250" s="134"/>
      <c r="X250" s="134"/>
      <c r="Y250" s="134"/>
      <c r="Z250" s="134"/>
      <c r="AA250" s="134"/>
      <c r="AB250" s="134"/>
      <c r="AC250" s="134"/>
      <c r="AD250" s="134"/>
      <c r="AE250" s="7"/>
      <c r="AF250" s="7"/>
      <c r="AG250" s="7"/>
      <c r="AH250" s="7"/>
      <c r="AI250" s="7"/>
      <c r="AJ250" s="7"/>
      <c r="AK250" s="7"/>
      <c r="AL250" s="7"/>
      <c r="AM250" s="7"/>
      <c r="AN250" s="7"/>
      <c r="AO250" s="7"/>
      <c r="AP250" s="7"/>
      <c r="AQ250" s="7"/>
      <c r="AR250" s="7"/>
      <c r="AS250" s="7"/>
      <c r="AT250" s="7"/>
      <c r="AU250" s="7"/>
      <c r="AV250" s="7"/>
      <c r="AW250" s="7"/>
      <c r="AX250" s="7"/>
      <c r="AY250" s="7"/>
      <c r="AZ250" s="7"/>
      <c r="BA250" s="7"/>
      <c r="BB250" s="7"/>
      <c r="BC250" s="7"/>
      <c r="BD250" s="7"/>
      <c r="BE250" s="7"/>
      <c r="BF250" s="7"/>
      <c r="BG250" s="7"/>
      <c r="BH250" s="7"/>
      <c r="BI250" s="7"/>
      <c r="BJ250" s="7"/>
      <c r="BK250" s="7"/>
      <c r="BL250" s="7"/>
      <c r="BM250" s="7"/>
      <c r="BN250" s="7"/>
      <c r="BO250" s="7"/>
      <c r="BP250" s="7"/>
      <c r="BQ250" s="7"/>
      <c r="BR250" s="7"/>
      <c r="BS250" s="7"/>
      <c r="BT250" s="7"/>
      <c r="BU250" s="7"/>
      <c r="BV250" s="6"/>
      <c r="BW250" s="6"/>
      <c r="BX250" s="6"/>
    </row>
    <row r="251" spans="1:76" ht="22.5" customHeight="1" x14ac:dyDescent="0.25">
      <c r="A251" s="134"/>
      <c r="B251" s="134"/>
      <c r="C251" s="134"/>
      <c r="D251" s="171" t="s">
        <v>164</v>
      </c>
      <c r="E251" s="141">
        <v>1944</v>
      </c>
      <c r="F251" s="134"/>
      <c r="G251" s="134"/>
      <c r="H251" s="134"/>
      <c r="I251" s="134"/>
      <c r="J251" s="134"/>
      <c r="K251" s="134"/>
      <c r="L251" s="134"/>
      <c r="M251" s="134"/>
      <c r="N251" s="134"/>
      <c r="O251" s="134"/>
      <c r="P251" s="134"/>
      <c r="Q251" s="134"/>
      <c r="R251" s="134"/>
      <c r="S251" s="134"/>
      <c r="T251" s="134"/>
      <c r="U251" s="134"/>
      <c r="V251" s="134"/>
      <c r="W251" s="134"/>
      <c r="X251" s="134"/>
      <c r="Y251" s="134"/>
      <c r="Z251" s="134"/>
      <c r="AA251" s="134"/>
      <c r="AB251" s="134"/>
      <c r="AC251" s="134"/>
      <c r="AD251" s="134"/>
      <c r="AE251" s="7"/>
      <c r="AF251" s="7"/>
      <c r="AG251" s="7"/>
      <c r="AH251" s="7"/>
      <c r="AI251" s="7"/>
      <c r="AJ251" s="7"/>
      <c r="AK251" s="7"/>
      <c r="AL251" s="7"/>
      <c r="AM251" s="7"/>
      <c r="AN251" s="7"/>
      <c r="AO251" s="7"/>
      <c r="AP251" s="7"/>
      <c r="AQ251" s="7"/>
      <c r="AR251" s="7"/>
      <c r="AS251" s="7"/>
      <c r="AT251" s="7"/>
      <c r="AU251" s="7"/>
      <c r="AV251" s="7"/>
      <c r="AW251" s="7"/>
      <c r="AX251" s="7"/>
      <c r="AY251" s="7"/>
      <c r="AZ251" s="7"/>
      <c r="BA251" s="7"/>
      <c r="BB251" s="7"/>
      <c r="BC251" s="7"/>
      <c r="BD251" s="7"/>
      <c r="BE251" s="7"/>
      <c r="BF251" s="7"/>
      <c r="BG251" s="7"/>
      <c r="BH251" s="7"/>
      <c r="BI251" s="7"/>
      <c r="BJ251" s="7"/>
      <c r="BK251" s="7"/>
      <c r="BL251" s="7"/>
      <c r="BM251" s="7"/>
      <c r="BN251" s="7"/>
      <c r="BO251" s="7"/>
      <c r="BP251" s="7"/>
      <c r="BQ251" s="7"/>
      <c r="BR251" s="7"/>
      <c r="BS251" s="7"/>
      <c r="BT251" s="7"/>
      <c r="BU251" s="7"/>
      <c r="BV251" s="6"/>
      <c r="BW251" s="6"/>
      <c r="BX251" s="6"/>
    </row>
    <row r="252" spans="1:76" ht="22.5" customHeight="1" x14ac:dyDescent="0.25">
      <c r="A252" s="134"/>
      <c r="B252" s="134"/>
      <c r="C252" s="134"/>
      <c r="D252" s="171" t="s">
        <v>165</v>
      </c>
      <c r="E252" s="134">
        <v>1945</v>
      </c>
      <c r="F252" s="134"/>
      <c r="G252" s="134"/>
      <c r="H252" s="134"/>
      <c r="I252" s="134"/>
      <c r="J252" s="134"/>
      <c r="K252" s="134"/>
      <c r="L252" s="134"/>
      <c r="M252" s="134"/>
      <c r="N252" s="134"/>
      <c r="O252" s="134"/>
      <c r="P252" s="134"/>
      <c r="Q252" s="134"/>
      <c r="R252" s="134"/>
      <c r="S252" s="134"/>
      <c r="T252" s="134"/>
      <c r="U252" s="134"/>
      <c r="V252" s="134"/>
      <c r="W252" s="134"/>
      <c r="X252" s="134"/>
      <c r="Y252" s="134"/>
      <c r="Z252" s="134"/>
      <c r="AA252" s="134"/>
      <c r="AB252" s="134"/>
      <c r="AC252" s="134"/>
      <c r="AD252" s="134"/>
      <c r="AE252" s="7"/>
      <c r="AF252" s="7"/>
      <c r="AG252" s="7"/>
      <c r="AH252" s="7"/>
      <c r="AI252" s="7"/>
      <c r="AJ252" s="7"/>
      <c r="AK252" s="7"/>
      <c r="AL252" s="7"/>
      <c r="AM252" s="7"/>
      <c r="AN252" s="7"/>
      <c r="AO252" s="7"/>
      <c r="AP252" s="7"/>
      <c r="AQ252" s="7"/>
      <c r="AR252" s="7"/>
      <c r="AS252" s="7"/>
      <c r="AT252" s="7"/>
      <c r="AU252" s="7"/>
      <c r="AV252" s="7"/>
      <c r="AW252" s="7"/>
      <c r="AX252" s="7"/>
      <c r="AY252" s="7"/>
      <c r="AZ252" s="7"/>
      <c r="BA252" s="7"/>
      <c r="BB252" s="7"/>
      <c r="BC252" s="7"/>
      <c r="BD252" s="7"/>
      <c r="BE252" s="7"/>
      <c r="BF252" s="7"/>
      <c r="BG252" s="7"/>
      <c r="BH252" s="7"/>
      <c r="BI252" s="7"/>
      <c r="BJ252" s="7"/>
      <c r="BK252" s="7"/>
      <c r="BL252" s="7"/>
      <c r="BM252" s="7"/>
      <c r="BN252" s="7"/>
      <c r="BO252" s="7"/>
      <c r="BP252" s="7"/>
      <c r="BQ252" s="7"/>
      <c r="BR252" s="7"/>
      <c r="BS252" s="7"/>
      <c r="BT252" s="7"/>
      <c r="BU252" s="7"/>
      <c r="BV252" s="6"/>
      <c r="BW252" s="6"/>
      <c r="BX252" s="6"/>
    </row>
    <row r="253" spans="1:76" ht="22.5" customHeight="1" x14ac:dyDescent="0.25">
      <c r="A253" s="134"/>
      <c r="B253" s="134"/>
      <c r="C253" s="134"/>
      <c r="D253" s="171" t="s">
        <v>166</v>
      </c>
      <c r="E253" s="141">
        <v>1946</v>
      </c>
      <c r="F253" s="134"/>
      <c r="G253" s="134"/>
      <c r="H253" s="134"/>
      <c r="I253" s="134"/>
      <c r="J253" s="134"/>
      <c r="K253" s="134"/>
      <c r="L253" s="134"/>
      <c r="M253" s="134"/>
      <c r="N253" s="134"/>
      <c r="O253" s="134"/>
      <c r="P253" s="134"/>
      <c r="Q253" s="134"/>
      <c r="R253" s="134"/>
      <c r="S253" s="134"/>
      <c r="T253" s="134"/>
      <c r="U253" s="134"/>
      <c r="V253" s="134"/>
      <c r="W253" s="134"/>
      <c r="X253" s="134"/>
      <c r="Y253" s="134"/>
      <c r="Z253" s="134"/>
      <c r="AA253" s="134"/>
      <c r="AB253" s="134"/>
      <c r="AC253" s="134"/>
      <c r="AD253" s="134"/>
      <c r="AE253" s="7"/>
      <c r="AF253" s="7"/>
      <c r="AG253" s="7"/>
      <c r="AH253" s="7"/>
      <c r="AI253" s="7"/>
      <c r="AJ253" s="7"/>
      <c r="AK253" s="7"/>
      <c r="AL253" s="7"/>
      <c r="AM253" s="7"/>
      <c r="AN253" s="7"/>
      <c r="AO253" s="7"/>
      <c r="AP253" s="7"/>
      <c r="AQ253" s="7"/>
      <c r="AR253" s="7"/>
      <c r="AS253" s="7"/>
      <c r="AT253" s="7"/>
      <c r="AU253" s="7"/>
      <c r="AV253" s="7"/>
      <c r="AW253" s="7"/>
      <c r="AX253" s="7"/>
      <c r="AY253" s="7"/>
      <c r="AZ253" s="7"/>
      <c r="BA253" s="7"/>
      <c r="BB253" s="7"/>
      <c r="BC253" s="7"/>
      <c r="BD253" s="7"/>
      <c r="BE253" s="7"/>
      <c r="BF253" s="7"/>
      <c r="BG253" s="7"/>
      <c r="BH253" s="7"/>
      <c r="BI253" s="7"/>
      <c r="BJ253" s="7"/>
      <c r="BK253" s="7"/>
      <c r="BL253" s="7"/>
      <c r="BM253" s="7"/>
      <c r="BN253" s="7"/>
      <c r="BO253" s="7"/>
      <c r="BP253" s="7"/>
      <c r="BQ253" s="7"/>
      <c r="BR253" s="7"/>
      <c r="BS253" s="7"/>
      <c r="BT253" s="7"/>
      <c r="BU253" s="7"/>
      <c r="BV253" s="6"/>
      <c r="BW253" s="6"/>
      <c r="BX253" s="6"/>
    </row>
    <row r="254" spans="1:76" ht="22.5" customHeight="1" x14ac:dyDescent="0.25">
      <c r="A254" s="134"/>
      <c r="B254" s="134"/>
      <c r="C254" s="134"/>
      <c r="D254" s="171" t="s">
        <v>167</v>
      </c>
      <c r="E254" s="134">
        <v>1947</v>
      </c>
      <c r="F254" s="134"/>
      <c r="G254" s="134"/>
      <c r="H254" s="134"/>
      <c r="I254" s="134"/>
      <c r="J254" s="134"/>
      <c r="K254" s="134"/>
      <c r="L254" s="134"/>
      <c r="M254" s="134"/>
      <c r="N254" s="134"/>
      <c r="O254" s="134"/>
      <c r="P254" s="134"/>
      <c r="Q254" s="134"/>
      <c r="R254" s="134"/>
      <c r="S254" s="134"/>
      <c r="T254" s="134"/>
      <c r="U254" s="134"/>
      <c r="V254" s="134"/>
      <c r="W254" s="134"/>
      <c r="X254" s="134"/>
      <c r="Y254" s="134"/>
      <c r="Z254" s="47"/>
      <c r="AA254" s="47"/>
      <c r="AB254" s="47"/>
      <c r="AC254" s="7"/>
      <c r="AD254" s="7"/>
      <c r="AE254" s="7"/>
      <c r="AF254" s="7"/>
      <c r="AG254" s="7"/>
      <c r="AH254" s="7"/>
      <c r="AI254" s="7"/>
      <c r="AJ254" s="7"/>
      <c r="AK254" s="7"/>
      <c r="AL254" s="7"/>
      <c r="AM254" s="7"/>
      <c r="AN254" s="7"/>
      <c r="AO254" s="7"/>
      <c r="AP254" s="7"/>
      <c r="AQ254" s="7"/>
      <c r="AR254" s="7"/>
      <c r="AS254" s="7"/>
      <c r="AT254" s="7"/>
      <c r="AU254" s="7"/>
      <c r="AV254" s="7"/>
      <c r="AW254" s="7"/>
      <c r="AX254" s="7"/>
      <c r="AY254" s="7"/>
      <c r="AZ254" s="7"/>
      <c r="BA254" s="7"/>
      <c r="BB254" s="7"/>
      <c r="BC254" s="7"/>
      <c r="BD254" s="7"/>
      <c r="BE254" s="7"/>
      <c r="BF254" s="7"/>
      <c r="BG254" s="7"/>
      <c r="BH254" s="7"/>
      <c r="BI254" s="7"/>
      <c r="BJ254" s="7"/>
      <c r="BK254" s="7"/>
      <c r="BL254" s="7"/>
      <c r="BM254" s="7"/>
      <c r="BN254" s="7"/>
      <c r="BO254" s="7"/>
      <c r="BP254" s="7"/>
      <c r="BQ254" s="7"/>
      <c r="BR254" s="7"/>
      <c r="BS254" s="7"/>
      <c r="BT254" s="7"/>
      <c r="BU254" s="7"/>
      <c r="BV254" s="6"/>
      <c r="BW254" s="6"/>
      <c r="BX254" s="6"/>
    </row>
    <row r="255" spans="1:76" ht="22.5" customHeight="1" x14ac:dyDescent="0.25">
      <c r="A255" s="134"/>
      <c r="B255" s="134"/>
      <c r="C255" s="134"/>
      <c r="D255" s="171" t="s">
        <v>168</v>
      </c>
      <c r="E255" s="141">
        <v>1948</v>
      </c>
      <c r="F255" s="134"/>
      <c r="G255" s="134"/>
      <c r="H255" s="134"/>
      <c r="I255" s="134"/>
      <c r="J255" s="134"/>
      <c r="K255" s="134"/>
      <c r="L255" s="134"/>
      <c r="M255" s="134"/>
      <c r="N255" s="134"/>
      <c r="O255" s="134"/>
      <c r="P255" s="134"/>
      <c r="Q255" s="134"/>
      <c r="R255" s="134"/>
      <c r="S255" s="134"/>
      <c r="T255" s="134"/>
      <c r="U255" s="134"/>
      <c r="V255" s="134"/>
      <c r="W255" s="134"/>
      <c r="X255" s="134"/>
      <c r="Y255" s="134"/>
      <c r="Z255" s="47"/>
      <c r="AA255" s="47"/>
      <c r="AB255" s="47"/>
      <c r="AC255" s="7"/>
      <c r="AD255" s="7"/>
      <c r="AE255" s="7"/>
      <c r="AF255" s="7"/>
      <c r="AG255" s="7"/>
      <c r="AH255" s="7"/>
      <c r="AI255" s="7"/>
      <c r="AJ255" s="7"/>
      <c r="AK255" s="7"/>
      <c r="AL255" s="7"/>
      <c r="AM255" s="7"/>
      <c r="AN255" s="7"/>
      <c r="AO255" s="7"/>
      <c r="AP255" s="7"/>
      <c r="AQ255" s="7"/>
      <c r="AR255" s="7"/>
      <c r="AS255" s="7"/>
      <c r="AT255" s="7"/>
      <c r="AU255" s="7"/>
      <c r="AV255" s="7"/>
      <c r="AW255" s="7"/>
      <c r="AX255" s="7"/>
      <c r="AY255" s="7"/>
      <c r="AZ255" s="7"/>
      <c r="BA255" s="7"/>
      <c r="BB255" s="7"/>
      <c r="BC255" s="7"/>
      <c r="BD255" s="7"/>
      <c r="BE255" s="7"/>
      <c r="BF255" s="7"/>
      <c r="BG255" s="7"/>
      <c r="BH255" s="7"/>
      <c r="BI255" s="7"/>
      <c r="BJ255" s="7"/>
      <c r="BK255" s="7"/>
      <c r="BL255" s="7"/>
      <c r="BM255" s="7"/>
      <c r="BN255" s="7"/>
      <c r="BO255" s="7"/>
      <c r="BP255" s="7"/>
      <c r="BQ255" s="7"/>
      <c r="BR255" s="7"/>
      <c r="BS255" s="7"/>
      <c r="BT255" s="7"/>
      <c r="BU255" s="7"/>
      <c r="BV255" s="6"/>
      <c r="BW255" s="6"/>
      <c r="BX255" s="6"/>
    </row>
    <row r="256" spans="1:76" ht="22.5" customHeight="1" x14ac:dyDescent="0.25">
      <c r="A256" s="134"/>
      <c r="B256" s="134"/>
      <c r="C256" s="134"/>
      <c r="D256" s="171" t="s">
        <v>169</v>
      </c>
      <c r="E256" s="134">
        <v>1949</v>
      </c>
      <c r="F256" s="134"/>
      <c r="G256" s="134"/>
      <c r="H256" s="134"/>
      <c r="I256" s="134"/>
      <c r="J256" s="134"/>
      <c r="K256" s="134"/>
      <c r="L256" s="134"/>
      <c r="M256" s="134"/>
      <c r="N256" s="134"/>
      <c r="O256" s="134"/>
      <c r="P256" s="134"/>
      <c r="Q256" s="134"/>
      <c r="R256" s="134"/>
      <c r="S256" s="134"/>
      <c r="T256" s="134"/>
      <c r="U256" s="134"/>
      <c r="V256" s="134"/>
      <c r="W256" s="134"/>
      <c r="X256" s="134"/>
      <c r="Y256" s="134"/>
      <c r="Z256" s="47"/>
      <c r="AA256" s="47"/>
      <c r="AB256" s="47"/>
      <c r="AC256" s="7"/>
      <c r="AD256" s="7"/>
      <c r="AE256" s="7"/>
      <c r="AF256" s="7"/>
      <c r="AG256" s="7"/>
      <c r="AH256" s="7"/>
      <c r="AI256" s="7"/>
      <c r="AJ256" s="7"/>
      <c r="AK256" s="7"/>
      <c r="AL256" s="7"/>
      <c r="AM256" s="7"/>
      <c r="AN256" s="7"/>
      <c r="AO256" s="7"/>
      <c r="AP256" s="7"/>
      <c r="AQ256" s="7"/>
      <c r="AR256" s="7"/>
      <c r="AS256" s="7"/>
      <c r="AT256" s="7"/>
      <c r="AU256" s="7"/>
      <c r="AV256" s="7"/>
      <c r="AW256" s="7"/>
      <c r="AX256" s="7"/>
      <c r="AY256" s="7"/>
      <c r="AZ256" s="7"/>
      <c r="BA256" s="7"/>
      <c r="BB256" s="7"/>
      <c r="BC256" s="7"/>
      <c r="BD256" s="7"/>
      <c r="BE256" s="7"/>
      <c r="BF256" s="7"/>
      <c r="BG256" s="7"/>
      <c r="BH256" s="7"/>
      <c r="BI256" s="7"/>
      <c r="BJ256" s="7"/>
      <c r="BK256" s="7"/>
      <c r="BL256" s="7"/>
      <c r="BM256" s="7"/>
      <c r="BN256" s="7"/>
      <c r="BO256" s="7"/>
      <c r="BP256" s="7"/>
      <c r="BQ256" s="7"/>
      <c r="BR256" s="7"/>
      <c r="BS256" s="7"/>
      <c r="BT256" s="7"/>
      <c r="BU256" s="7"/>
      <c r="BV256" s="6"/>
      <c r="BW256" s="6"/>
      <c r="BX256" s="6"/>
    </row>
    <row r="257" spans="1:76" ht="22.5" customHeight="1" x14ac:dyDescent="0.25">
      <c r="A257" s="134"/>
      <c r="B257" s="134"/>
      <c r="C257" s="134"/>
      <c r="D257" s="171" t="s">
        <v>170</v>
      </c>
      <c r="E257" s="141">
        <v>1950</v>
      </c>
      <c r="F257" s="134"/>
      <c r="G257" s="134"/>
      <c r="H257" s="134"/>
      <c r="I257" s="134"/>
      <c r="J257" s="134"/>
      <c r="K257" s="134"/>
      <c r="L257" s="134"/>
      <c r="M257" s="134"/>
      <c r="N257" s="134"/>
      <c r="O257" s="134"/>
      <c r="P257" s="134"/>
      <c r="Q257" s="134"/>
      <c r="R257" s="134"/>
      <c r="S257" s="134"/>
      <c r="T257" s="134"/>
      <c r="U257" s="134"/>
      <c r="V257" s="134"/>
      <c r="W257" s="134"/>
      <c r="X257" s="134"/>
      <c r="Y257" s="134"/>
      <c r="Z257" s="47"/>
      <c r="AA257" s="47"/>
      <c r="AB257" s="47"/>
      <c r="AC257" s="7"/>
      <c r="AD257" s="7"/>
      <c r="AE257" s="7"/>
      <c r="AF257" s="7"/>
      <c r="AG257" s="7"/>
      <c r="AH257" s="7"/>
      <c r="AI257" s="7"/>
      <c r="AJ257" s="7"/>
      <c r="AK257" s="7"/>
      <c r="AL257" s="7"/>
      <c r="AM257" s="7"/>
      <c r="AN257" s="7"/>
      <c r="AO257" s="7"/>
      <c r="AP257" s="7"/>
      <c r="AQ257" s="7"/>
      <c r="AR257" s="7"/>
      <c r="AS257" s="7"/>
      <c r="AT257" s="7"/>
      <c r="AU257" s="7"/>
      <c r="AV257" s="7"/>
      <c r="AW257" s="7"/>
      <c r="AX257" s="7"/>
      <c r="AY257" s="7"/>
      <c r="AZ257" s="7"/>
      <c r="BA257" s="7"/>
      <c r="BB257" s="7"/>
      <c r="BC257" s="7"/>
      <c r="BD257" s="7"/>
      <c r="BE257" s="7"/>
      <c r="BF257" s="7"/>
      <c r="BG257" s="7"/>
      <c r="BH257" s="7"/>
      <c r="BI257" s="7"/>
      <c r="BJ257" s="7"/>
      <c r="BK257" s="7"/>
      <c r="BL257" s="7"/>
      <c r="BM257" s="7"/>
      <c r="BN257" s="7"/>
      <c r="BO257" s="7"/>
      <c r="BP257" s="7"/>
      <c r="BQ257" s="7"/>
      <c r="BR257" s="7"/>
      <c r="BS257" s="7"/>
      <c r="BT257" s="7"/>
      <c r="BU257" s="7"/>
      <c r="BV257" s="6"/>
      <c r="BW257" s="6"/>
      <c r="BX257" s="6"/>
    </row>
    <row r="258" spans="1:76" ht="22.5" customHeight="1" x14ac:dyDescent="0.25">
      <c r="A258" s="134"/>
      <c r="B258" s="134"/>
      <c r="C258" s="134"/>
      <c r="D258" s="171" t="s">
        <v>171</v>
      </c>
      <c r="E258" s="134">
        <v>1951</v>
      </c>
      <c r="F258" s="134"/>
      <c r="G258" s="134"/>
      <c r="H258" s="134"/>
      <c r="I258" s="134"/>
      <c r="J258" s="134"/>
      <c r="K258" s="134"/>
      <c r="L258" s="134"/>
      <c r="M258" s="134"/>
      <c r="N258" s="134"/>
      <c r="O258" s="134"/>
      <c r="P258" s="134"/>
      <c r="Q258" s="134"/>
      <c r="R258" s="134"/>
      <c r="S258" s="134"/>
      <c r="T258" s="134"/>
      <c r="U258" s="134"/>
      <c r="V258" s="134"/>
      <c r="W258" s="134"/>
      <c r="X258" s="134"/>
      <c r="Y258" s="134"/>
      <c r="Z258" s="47"/>
      <c r="AA258" s="47"/>
      <c r="AB258" s="47"/>
      <c r="AC258" s="7"/>
      <c r="AD258" s="7"/>
      <c r="AE258" s="7"/>
      <c r="AF258" s="7"/>
      <c r="AG258" s="7"/>
      <c r="AH258" s="7"/>
      <c r="AI258" s="7"/>
      <c r="AJ258" s="7"/>
      <c r="AK258" s="7"/>
      <c r="AL258" s="7"/>
      <c r="AM258" s="7"/>
      <c r="AN258" s="7"/>
      <c r="AO258" s="7"/>
      <c r="AP258" s="7"/>
      <c r="AQ258" s="7"/>
      <c r="AR258" s="7"/>
      <c r="AS258" s="7"/>
      <c r="AT258" s="7"/>
      <c r="AU258" s="7"/>
      <c r="AV258" s="7"/>
      <c r="AW258" s="7"/>
      <c r="AX258" s="7"/>
      <c r="AY258" s="7"/>
      <c r="AZ258" s="7"/>
      <c r="BA258" s="7"/>
      <c r="BB258" s="7"/>
      <c r="BC258" s="7"/>
      <c r="BD258" s="7"/>
      <c r="BE258" s="7"/>
      <c r="BF258" s="7"/>
      <c r="BG258" s="7"/>
      <c r="BH258" s="7"/>
      <c r="BI258" s="7"/>
      <c r="BJ258" s="7"/>
      <c r="BK258" s="7"/>
      <c r="BL258" s="7"/>
      <c r="BM258" s="7"/>
      <c r="BN258" s="7"/>
      <c r="BO258" s="7"/>
      <c r="BP258" s="7"/>
      <c r="BQ258" s="7"/>
      <c r="BR258" s="7"/>
      <c r="BS258" s="7"/>
      <c r="BT258" s="7"/>
      <c r="BU258" s="7"/>
      <c r="BV258" s="6"/>
      <c r="BW258" s="6"/>
      <c r="BX258" s="6"/>
    </row>
    <row r="259" spans="1:76" ht="22.5" customHeight="1" x14ac:dyDescent="0.25">
      <c r="A259" s="134"/>
      <c r="B259" s="134"/>
      <c r="C259" s="134"/>
      <c r="D259" s="171" t="s">
        <v>172</v>
      </c>
      <c r="E259" s="141">
        <v>1952</v>
      </c>
      <c r="F259" s="134"/>
      <c r="G259" s="134"/>
      <c r="H259" s="134"/>
      <c r="I259" s="134"/>
      <c r="J259" s="134"/>
      <c r="K259" s="134"/>
      <c r="L259" s="134"/>
      <c r="M259" s="134"/>
      <c r="N259" s="134"/>
      <c r="O259" s="134"/>
      <c r="P259" s="134"/>
      <c r="Q259" s="134"/>
      <c r="R259" s="134"/>
      <c r="S259" s="134"/>
      <c r="T259" s="134"/>
      <c r="U259" s="134"/>
      <c r="V259" s="134"/>
      <c r="W259" s="134"/>
      <c r="X259" s="134"/>
      <c r="Y259" s="134"/>
      <c r="Z259" s="47"/>
      <c r="AA259" s="47"/>
      <c r="AB259" s="47"/>
      <c r="AC259" s="7"/>
      <c r="AD259" s="7"/>
      <c r="AE259" s="7"/>
      <c r="AF259" s="7"/>
      <c r="AG259" s="7"/>
      <c r="AH259" s="7"/>
      <c r="AI259" s="7"/>
      <c r="AJ259" s="7"/>
      <c r="AK259" s="7"/>
      <c r="AL259" s="7"/>
      <c r="AM259" s="7"/>
      <c r="AN259" s="7"/>
      <c r="AO259" s="7"/>
      <c r="AP259" s="7"/>
      <c r="AQ259" s="7"/>
      <c r="AR259" s="7"/>
      <c r="AS259" s="7"/>
      <c r="AT259" s="7"/>
      <c r="AU259" s="7"/>
      <c r="AV259" s="7"/>
      <c r="AW259" s="7"/>
      <c r="AX259" s="7"/>
      <c r="AY259" s="7"/>
      <c r="AZ259" s="7"/>
      <c r="BA259" s="7"/>
      <c r="BB259" s="7"/>
      <c r="BC259" s="7"/>
      <c r="BD259" s="7"/>
      <c r="BE259" s="7"/>
      <c r="BF259" s="7"/>
      <c r="BG259" s="7"/>
      <c r="BH259" s="7"/>
      <c r="BI259" s="7"/>
      <c r="BJ259" s="7"/>
      <c r="BK259" s="7"/>
      <c r="BL259" s="7"/>
      <c r="BM259" s="7"/>
      <c r="BN259" s="7"/>
      <c r="BO259" s="7"/>
      <c r="BP259" s="7"/>
      <c r="BQ259" s="7"/>
      <c r="BR259" s="7"/>
      <c r="BS259" s="7"/>
      <c r="BT259" s="7"/>
      <c r="BU259" s="7"/>
      <c r="BV259" s="6"/>
      <c r="BW259" s="6"/>
      <c r="BX259" s="6"/>
    </row>
    <row r="260" spans="1:76" ht="22.5" customHeight="1" x14ac:dyDescent="0.25">
      <c r="A260" s="134"/>
      <c r="B260" s="134"/>
      <c r="C260" s="134"/>
      <c r="D260" s="171" t="s">
        <v>173</v>
      </c>
      <c r="E260" s="134">
        <v>1953</v>
      </c>
      <c r="F260" s="134"/>
      <c r="G260" s="134"/>
      <c r="H260" s="134"/>
      <c r="I260" s="134"/>
      <c r="J260" s="134"/>
      <c r="K260" s="134"/>
      <c r="L260" s="134"/>
      <c r="M260" s="134"/>
      <c r="N260" s="134"/>
      <c r="O260" s="134"/>
      <c r="P260" s="134"/>
      <c r="Q260" s="134"/>
      <c r="R260" s="134"/>
      <c r="S260" s="134"/>
      <c r="T260" s="134"/>
      <c r="U260" s="134"/>
      <c r="V260" s="134"/>
      <c r="W260" s="134"/>
      <c r="X260" s="134"/>
      <c r="Y260" s="134"/>
      <c r="Z260" s="47"/>
      <c r="AA260" s="47"/>
      <c r="AB260" s="47"/>
      <c r="AC260" s="7"/>
      <c r="AD260" s="7"/>
      <c r="AE260" s="7"/>
      <c r="AF260" s="7"/>
      <c r="AG260" s="7"/>
      <c r="AH260" s="7"/>
      <c r="AI260" s="7"/>
      <c r="AJ260" s="7"/>
      <c r="AK260" s="7"/>
      <c r="AL260" s="7"/>
      <c r="AM260" s="7"/>
      <c r="AN260" s="7"/>
      <c r="AO260" s="7"/>
      <c r="AP260" s="7"/>
      <c r="AQ260" s="7"/>
      <c r="AR260" s="7"/>
      <c r="AS260" s="7"/>
      <c r="AT260" s="7"/>
      <c r="AU260" s="7"/>
      <c r="AV260" s="7"/>
      <c r="AW260" s="7"/>
      <c r="AX260" s="7"/>
      <c r="AY260" s="7"/>
      <c r="AZ260" s="7"/>
      <c r="BA260" s="7"/>
      <c r="BB260" s="7"/>
      <c r="BC260" s="7"/>
      <c r="BD260" s="7"/>
      <c r="BE260" s="7"/>
      <c r="BF260" s="7"/>
      <c r="BG260" s="7"/>
      <c r="BH260" s="7"/>
      <c r="BI260" s="7"/>
      <c r="BJ260" s="7"/>
      <c r="BK260" s="7"/>
      <c r="BL260" s="7"/>
      <c r="BM260" s="7"/>
      <c r="BN260" s="7"/>
      <c r="BO260" s="7"/>
      <c r="BP260" s="7"/>
      <c r="BQ260" s="7"/>
      <c r="BR260" s="7"/>
      <c r="BS260" s="7"/>
      <c r="BT260" s="7"/>
      <c r="BU260" s="7"/>
      <c r="BV260" s="6"/>
      <c r="BW260" s="6"/>
      <c r="BX260" s="6"/>
    </row>
    <row r="261" spans="1:76" ht="22.5" customHeight="1" x14ac:dyDescent="0.25">
      <c r="A261" s="134"/>
      <c r="B261" s="134"/>
      <c r="C261" s="134"/>
      <c r="D261" s="171" t="s">
        <v>174</v>
      </c>
      <c r="E261" s="141">
        <v>1954</v>
      </c>
      <c r="F261" s="134"/>
      <c r="G261" s="134"/>
      <c r="H261" s="134"/>
      <c r="I261" s="134"/>
      <c r="J261" s="134"/>
      <c r="K261" s="134"/>
      <c r="L261" s="134"/>
      <c r="M261" s="134"/>
      <c r="N261" s="134"/>
      <c r="O261" s="134"/>
      <c r="P261" s="134"/>
      <c r="Q261" s="134"/>
      <c r="R261" s="134"/>
      <c r="S261" s="134"/>
      <c r="T261" s="134"/>
      <c r="U261" s="134"/>
      <c r="V261" s="134"/>
      <c r="W261" s="134"/>
      <c r="X261" s="134"/>
      <c r="Y261" s="134"/>
      <c r="Z261" s="47"/>
      <c r="AA261" s="47"/>
      <c r="AB261" s="47"/>
      <c r="AC261" s="7"/>
      <c r="AD261" s="7"/>
      <c r="AE261" s="7"/>
      <c r="AF261" s="7"/>
      <c r="AG261" s="7"/>
      <c r="AH261" s="7"/>
      <c r="AI261" s="7"/>
      <c r="AJ261" s="7"/>
      <c r="AK261" s="7"/>
      <c r="AL261" s="7"/>
      <c r="AM261" s="7"/>
      <c r="AN261" s="7"/>
      <c r="AO261" s="7"/>
      <c r="AP261" s="7"/>
      <c r="AQ261" s="7"/>
      <c r="AR261" s="7"/>
      <c r="AS261" s="7"/>
      <c r="AT261" s="7"/>
      <c r="AU261" s="7"/>
      <c r="AV261" s="7"/>
      <c r="AW261" s="7"/>
      <c r="AX261" s="7"/>
      <c r="AY261" s="7"/>
      <c r="AZ261" s="7"/>
      <c r="BA261" s="7"/>
      <c r="BB261" s="7"/>
      <c r="BC261" s="7"/>
      <c r="BD261" s="7"/>
      <c r="BE261" s="7"/>
      <c r="BF261" s="7"/>
      <c r="BG261" s="7"/>
      <c r="BH261" s="7"/>
      <c r="BI261" s="7"/>
      <c r="BJ261" s="7"/>
      <c r="BK261" s="7"/>
      <c r="BL261" s="7"/>
      <c r="BM261" s="7"/>
      <c r="BN261" s="7"/>
      <c r="BO261" s="7"/>
      <c r="BP261" s="7"/>
      <c r="BQ261" s="7"/>
      <c r="BR261" s="7"/>
      <c r="BS261" s="7"/>
      <c r="BT261" s="7"/>
      <c r="BU261" s="7"/>
      <c r="BV261" s="6"/>
      <c r="BW261" s="6"/>
      <c r="BX261" s="6"/>
    </row>
    <row r="262" spans="1:76" ht="22.5" customHeight="1" x14ac:dyDescent="0.25">
      <c r="A262" s="134"/>
      <c r="B262" s="134"/>
      <c r="C262" s="134"/>
      <c r="D262" s="171" t="s">
        <v>175</v>
      </c>
      <c r="E262" s="134">
        <v>1955</v>
      </c>
      <c r="F262" s="134"/>
      <c r="G262" s="134"/>
      <c r="H262" s="134"/>
      <c r="I262" s="134"/>
      <c r="J262" s="134"/>
      <c r="K262" s="134"/>
      <c r="L262" s="134"/>
      <c r="M262" s="134"/>
      <c r="N262" s="134"/>
      <c r="O262" s="134"/>
      <c r="P262" s="134"/>
      <c r="Q262" s="134"/>
      <c r="R262" s="134"/>
      <c r="S262" s="134"/>
      <c r="T262" s="134"/>
      <c r="U262" s="134"/>
      <c r="V262" s="134"/>
      <c r="W262" s="134"/>
      <c r="X262" s="134"/>
      <c r="Y262" s="134"/>
      <c r="Z262" s="47"/>
      <c r="AA262" s="47"/>
      <c r="AB262" s="47"/>
      <c r="AC262" s="7"/>
      <c r="AD262" s="7"/>
      <c r="AE262" s="7"/>
      <c r="AF262" s="7"/>
      <c r="AG262" s="7"/>
      <c r="AH262" s="7"/>
      <c r="AI262" s="7"/>
      <c r="AJ262" s="7"/>
      <c r="AK262" s="7"/>
      <c r="AL262" s="7"/>
      <c r="AM262" s="7"/>
      <c r="AN262" s="7"/>
      <c r="AO262" s="7"/>
      <c r="AP262" s="7"/>
      <c r="AQ262" s="7"/>
      <c r="AR262" s="7"/>
      <c r="AS262" s="7"/>
      <c r="AT262" s="7"/>
      <c r="AU262" s="7"/>
      <c r="AV262" s="7"/>
      <c r="AW262" s="7"/>
      <c r="AX262" s="7"/>
      <c r="AY262" s="7"/>
      <c r="AZ262" s="7"/>
      <c r="BA262" s="7"/>
      <c r="BB262" s="7"/>
      <c r="BC262" s="7"/>
      <c r="BD262" s="7"/>
      <c r="BE262" s="7"/>
      <c r="BF262" s="7"/>
      <c r="BG262" s="7"/>
      <c r="BH262" s="7"/>
      <c r="BI262" s="7"/>
      <c r="BJ262" s="7"/>
      <c r="BK262" s="7"/>
      <c r="BL262" s="7"/>
      <c r="BM262" s="7"/>
      <c r="BN262" s="7"/>
      <c r="BO262" s="7"/>
      <c r="BP262" s="7"/>
      <c r="BQ262" s="7"/>
      <c r="BR262" s="7"/>
      <c r="BS262" s="7"/>
      <c r="BT262" s="7"/>
      <c r="BU262" s="7"/>
      <c r="BV262" s="6"/>
      <c r="BW262" s="6"/>
      <c r="BX262" s="6"/>
    </row>
    <row r="263" spans="1:76" ht="22.5" customHeight="1" x14ac:dyDescent="0.25">
      <c r="A263" s="134"/>
      <c r="B263" s="134"/>
      <c r="C263" s="134"/>
      <c r="D263" s="171" t="s">
        <v>176</v>
      </c>
      <c r="E263" s="141">
        <v>1956</v>
      </c>
      <c r="F263" s="134"/>
      <c r="G263" s="134"/>
      <c r="H263" s="134"/>
      <c r="I263" s="134"/>
      <c r="J263" s="134"/>
      <c r="K263" s="134"/>
      <c r="L263" s="134"/>
      <c r="M263" s="134"/>
      <c r="N263" s="134"/>
      <c r="O263" s="134"/>
      <c r="P263" s="134"/>
      <c r="Q263" s="134"/>
      <c r="R263" s="134"/>
      <c r="S263" s="134"/>
      <c r="T263" s="134"/>
      <c r="U263" s="134"/>
      <c r="V263" s="134"/>
      <c r="W263" s="134"/>
      <c r="X263" s="134"/>
      <c r="Y263" s="134"/>
      <c r="Z263" s="47"/>
      <c r="AA263" s="47"/>
      <c r="AB263" s="47"/>
      <c r="AC263" s="7"/>
      <c r="AD263" s="7"/>
      <c r="AE263" s="7"/>
      <c r="AF263" s="7"/>
      <c r="AG263" s="7"/>
      <c r="AH263" s="7"/>
      <c r="AI263" s="7"/>
      <c r="AJ263" s="7"/>
      <c r="AK263" s="7"/>
      <c r="AL263" s="7"/>
      <c r="AM263" s="7"/>
      <c r="AN263" s="7"/>
      <c r="AO263" s="7"/>
      <c r="AP263" s="7"/>
      <c r="AQ263" s="7"/>
      <c r="AR263" s="7"/>
      <c r="AS263" s="7"/>
      <c r="AT263" s="7"/>
      <c r="AU263" s="7"/>
      <c r="AV263" s="7"/>
      <c r="AW263" s="7"/>
      <c r="AX263" s="7"/>
      <c r="AY263" s="7"/>
      <c r="AZ263" s="7"/>
      <c r="BA263" s="7"/>
      <c r="BB263" s="7"/>
      <c r="BC263" s="7"/>
      <c r="BD263" s="7"/>
      <c r="BE263" s="7"/>
      <c r="BF263" s="7"/>
      <c r="BG263" s="7"/>
      <c r="BH263" s="7"/>
      <c r="BI263" s="7"/>
      <c r="BJ263" s="7"/>
      <c r="BK263" s="7"/>
      <c r="BL263" s="7"/>
      <c r="BM263" s="7"/>
      <c r="BN263" s="7"/>
      <c r="BO263" s="7"/>
      <c r="BP263" s="7"/>
      <c r="BQ263" s="7"/>
      <c r="BR263" s="7"/>
      <c r="BS263" s="7"/>
      <c r="BT263" s="7"/>
      <c r="BU263" s="7"/>
      <c r="BV263" s="6"/>
      <c r="BW263" s="6"/>
      <c r="BX263" s="6"/>
    </row>
    <row r="264" spans="1:76" ht="22.5" customHeight="1" x14ac:dyDescent="0.25">
      <c r="A264" s="134"/>
      <c r="B264" s="134"/>
      <c r="C264" s="134"/>
      <c r="D264" s="171" t="s">
        <v>177</v>
      </c>
      <c r="E264" s="134">
        <v>1957</v>
      </c>
      <c r="F264" s="134"/>
      <c r="G264" s="134"/>
      <c r="H264" s="134"/>
      <c r="I264" s="134"/>
      <c r="J264" s="134"/>
      <c r="K264" s="134"/>
      <c r="L264" s="134"/>
      <c r="M264" s="134"/>
      <c r="N264" s="134"/>
      <c r="O264" s="134"/>
      <c r="P264" s="134"/>
      <c r="Q264" s="134"/>
      <c r="R264" s="134"/>
      <c r="S264" s="134"/>
      <c r="T264" s="134"/>
      <c r="U264" s="134"/>
      <c r="V264" s="134"/>
      <c r="W264" s="134"/>
      <c r="X264" s="134"/>
      <c r="Y264" s="134"/>
      <c r="Z264" s="47"/>
      <c r="AA264" s="47"/>
      <c r="AB264" s="47"/>
      <c r="AC264" s="7"/>
      <c r="AD264" s="7"/>
      <c r="AE264" s="7"/>
      <c r="AF264" s="7"/>
      <c r="AG264" s="7"/>
      <c r="AH264" s="7"/>
      <c r="AI264" s="7"/>
      <c r="AJ264" s="7"/>
      <c r="AK264" s="7"/>
      <c r="AL264" s="7"/>
      <c r="AM264" s="7"/>
      <c r="AN264" s="7"/>
      <c r="AO264" s="7"/>
      <c r="AP264" s="7"/>
      <c r="AQ264" s="7"/>
      <c r="AR264" s="7"/>
      <c r="AS264" s="7"/>
      <c r="AT264" s="7"/>
      <c r="AU264" s="7"/>
      <c r="AV264" s="7"/>
      <c r="AW264" s="7"/>
      <c r="AX264" s="7"/>
      <c r="AY264" s="7"/>
      <c r="AZ264" s="7"/>
      <c r="BA264" s="7"/>
      <c r="BB264" s="7"/>
      <c r="BC264" s="7"/>
      <c r="BD264" s="7"/>
      <c r="BE264" s="7"/>
      <c r="BF264" s="7"/>
      <c r="BG264" s="7"/>
      <c r="BH264" s="7"/>
      <c r="BI264" s="7"/>
      <c r="BJ264" s="7"/>
      <c r="BK264" s="7"/>
      <c r="BL264" s="7"/>
      <c r="BM264" s="7"/>
      <c r="BN264" s="7"/>
      <c r="BO264" s="7"/>
      <c r="BP264" s="7"/>
      <c r="BQ264" s="7"/>
      <c r="BR264" s="7"/>
      <c r="BS264" s="7"/>
      <c r="BT264" s="7"/>
      <c r="BU264" s="7"/>
      <c r="BV264" s="6"/>
      <c r="BW264" s="6"/>
      <c r="BX264" s="6"/>
    </row>
    <row r="265" spans="1:76" ht="22.5" customHeight="1" x14ac:dyDescent="0.25">
      <c r="A265" s="134"/>
      <c r="B265" s="134"/>
      <c r="C265" s="134"/>
      <c r="D265" s="171" t="s">
        <v>178</v>
      </c>
      <c r="E265" s="141">
        <v>1958</v>
      </c>
      <c r="F265" s="134"/>
      <c r="G265" s="134"/>
      <c r="H265" s="134"/>
      <c r="I265" s="134"/>
      <c r="J265" s="134"/>
      <c r="K265" s="134"/>
      <c r="L265" s="134"/>
      <c r="M265" s="134"/>
      <c r="N265" s="134"/>
      <c r="O265" s="134"/>
      <c r="P265" s="134"/>
      <c r="Q265" s="134"/>
      <c r="R265" s="134"/>
      <c r="S265" s="134"/>
      <c r="T265" s="134"/>
      <c r="U265" s="134"/>
      <c r="V265" s="134"/>
      <c r="W265" s="134"/>
      <c r="X265" s="134"/>
      <c r="Y265" s="134"/>
      <c r="Z265" s="47"/>
      <c r="AA265" s="47"/>
      <c r="AB265" s="47"/>
      <c r="AC265" s="7"/>
      <c r="AD265" s="7"/>
      <c r="AE265" s="7"/>
      <c r="AF265" s="7"/>
      <c r="AG265" s="7"/>
      <c r="AH265" s="7"/>
      <c r="AI265" s="7"/>
      <c r="AJ265" s="7"/>
      <c r="AK265" s="7"/>
      <c r="AL265" s="7"/>
      <c r="AM265" s="7"/>
      <c r="AN265" s="7"/>
      <c r="AO265" s="7"/>
      <c r="AP265" s="7"/>
      <c r="AQ265" s="7"/>
      <c r="AR265" s="7"/>
      <c r="AS265" s="7"/>
      <c r="AT265" s="7"/>
      <c r="AU265" s="7"/>
      <c r="AV265" s="7"/>
      <c r="AW265" s="7"/>
      <c r="AX265" s="7"/>
      <c r="AY265" s="7"/>
      <c r="AZ265" s="7"/>
      <c r="BA265" s="7"/>
      <c r="BB265" s="7"/>
      <c r="BC265" s="7"/>
      <c r="BD265" s="7"/>
      <c r="BE265" s="7"/>
      <c r="BF265" s="7"/>
      <c r="BG265" s="7"/>
      <c r="BH265" s="7"/>
      <c r="BI265" s="7"/>
      <c r="BJ265" s="7"/>
      <c r="BK265" s="7"/>
      <c r="BL265" s="7"/>
      <c r="BM265" s="7"/>
      <c r="BN265" s="7"/>
      <c r="BO265" s="7"/>
      <c r="BP265" s="7"/>
      <c r="BQ265" s="7"/>
      <c r="BR265" s="7"/>
      <c r="BS265" s="7"/>
      <c r="BT265" s="7"/>
      <c r="BU265" s="7"/>
      <c r="BV265" s="6"/>
      <c r="BW265" s="6"/>
      <c r="BX265" s="6"/>
    </row>
    <row r="266" spans="1:76" ht="22.5" customHeight="1" x14ac:dyDescent="0.25">
      <c r="A266" s="134"/>
      <c r="B266" s="134"/>
      <c r="C266" s="134"/>
      <c r="D266" s="171" t="s">
        <v>179</v>
      </c>
      <c r="E266" s="134">
        <v>1959</v>
      </c>
      <c r="F266" s="134"/>
      <c r="G266" s="134"/>
      <c r="H266" s="134"/>
      <c r="I266" s="134"/>
      <c r="J266" s="134"/>
      <c r="K266" s="134"/>
      <c r="L266" s="134"/>
      <c r="M266" s="134"/>
      <c r="N266" s="134"/>
      <c r="O266" s="134"/>
      <c r="P266" s="134"/>
      <c r="Q266" s="134"/>
      <c r="R266" s="134"/>
      <c r="S266" s="134"/>
      <c r="T266" s="134"/>
      <c r="U266" s="134"/>
      <c r="V266" s="134"/>
      <c r="W266" s="134"/>
      <c r="X266" s="134"/>
      <c r="Y266" s="134"/>
      <c r="Z266" s="47"/>
      <c r="AA266" s="47"/>
      <c r="AB266" s="47"/>
      <c r="AC266" s="7"/>
      <c r="AD266" s="7"/>
      <c r="AE266" s="7"/>
      <c r="AF266" s="7"/>
      <c r="AG266" s="7"/>
      <c r="AH266" s="7"/>
      <c r="AI266" s="7"/>
      <c r="AJ266" s="7"/>
      <c r="AK266" s="7"/>
      <c r="AL266" s="7"/>
      <c r="AM266" s="7"/>
      <c r="AN266" s="7"/>
      <c r="AO266" s="7"/>
      <c r="AP266" s="7"/>
      <c r="AQ266" s="7"/>
      <c r="AR266" s="7"/>
      <c r="AS266" s="7"/>
      <c r="AT266" s="7"/>
      <c r="AU266" s="7"/>
      <c r="AV266" s="7"/>
      <c r="AW266" s="7"/>
      <c r="AX266" s="7"/>
      <c r="AY266" s="7"/>
      <c r="AZ266" s="7"/>
      <c r="BA266" s="7"/>
      <c r="BB266" s="7"/>
      <c r="BC266" s="7"/>
      <c r="BD266" s="7"/>
      <c r="BE266" s="7"/>
      <c r="BF266" s="7"/>
      <c r="BG266" s="7"/>
      <c r="BH266" s="7"/>
      <c r="BI266" s="7"/>
      <c r="BJ266" s="7"/>
      <c r="BK266" s="7"/>
      <c r="BL266" s="7"/>
      <c r="BM266" s="7"/>
      <c r="BN266" s="7"/>
      <c r="BO266" s="7"/>
      <c r="BP266" s="7"/>
      <c r="BQ266" s="7"/>
      <c r="BR266" s="7"/>
      <c r="BS266" s="7"/>
      <c r="BT266" s="7"/>
      <c r="BU266" s="7"/>
      <c r="BV266" s="6"/>
      <c r="BW266" s="6"/>
      <c r="BX266" s="6"/>
    </row>
    <row r="267" spans="1:76" ht="22.5" customHeight="1" x14ac:dyDescent="0.25">
      <c r="A267" s="134"/>
      <c r="B267" s="134"/>
      <c r="C267" s="134"/>
      <c r="D267" s="171" t="s">
        <v>180</v>
      </c>
      <c r="E267" s="141">
        <v>1960</v>
      </c>
      <c r="F267" s="134"/>
      <c r="G267" s="134"/>
      <c r="H267" s="134"/>
      <c r="I267" s="134"/>
      <c r="J267" s="134"/>
      <c r="K267" s="134"/>
      <c r="L267" s="134"/>
      <c r="M267" s="134"/>
      <c r="N267" s="134"/>
      <c r="O267" s="134"/>
      <c r="P267" s="134"/>
      <c r="Q267" s="134"/>
      <c r="R267" s="134"/>
      <c r="S267" s="134"/>
      <c r="T267" s="134"/>
      <c r="U267" s="134"/>
      <c r="V267" s="134"/>
      <c r="W267" s="134"/>
      <c r="X267" s="134"/>
      <c r="Y267" s="134"/>
      <c r="Z267" s="47"/>
      <c r="AA267" s="47"/>
      <c r="AB267" s="47"/>
      <c r="AC267" s="7"/>
      <c r="AD267" s="7"/>
      <c r="AE267" s="7"/>
      <c r="AF267" s="7"/>
      <c r="AG267" s="7"/>
      <c r="AH267" s="7"/>
      <c r="AI267" s="7"/>
      <c r="AJ267" s="7"/>
      <c r="AK267" s="7"/>
      <c r="AL267" s="7"/>
      <c r="AM267" s="7"/>
      <c r="AN267" s="7"/>
      <c r="AO267" s="7"/>
      <c r="AP267" s="7"/>
      <c r="AQ267" s="7"/>
      <c r="AR267" s="7"/>
      <c r="AS267" s="7"/>
      <c r="AT267" s="7"/>
      <c r="AU267" s="7"/>
      <c r="AV267" s="7"/>
      <c r="AW267" s="7"/>
      <c r="AX267" s="7"/>
      <c r="AY267" s="7"/>
      <c r="AZ267" s="7"/>
      <c r="BA267" s="7"/>
      <c r="BB267" s="7"/>
      <c r="BC267" s="7"/>
      <c r="BD267" s="7"/>
      <c r="BE267" s="7"/>
      <c r="BF267" s="7"/>
      <c r="BG267" s="7"/>
      <c r="BH267" s="7"/>
      <c r="BI267" s="7"/>
      <c r="BJ267" s="7"/>
      <c r="BK267" s="7"/>
      <c r="BL267" s="7"/>
      <c r="BM267" s="7"/>
      <c r="BN267" s="7"/>
      <c r="BO267" s="7"/>
      <c r="BP267" s="7"/>
      <c r="BQ267" s="7"/>
      <c r="BR267" s="7"/>
      <c r="BS267" s="7"/>
      <c r="BT267" s="7"/>
      <c r="BU267" s="7"/>
      <c r="BV267" s="6"/>
      <c r="BW267" s="6"/>
      <c r="BX267" s="6"/>
    </row>
    <row r="268" spans="1:76" ht="22.5" customHeight="1" x14ac:dyDescent="0.25">
      <c r="A268" s="134"/>
      <c r="B268" s="134"/>
      <c r="C268" s="134"/>
      <c r="D268" s="171" t="s">
        <v>181</v>
      </c>
      <c r="E268" s="134">
        <v>1961</v>
      </c>
      <c r="F268" s="134"/>
      <c r="G268" s="134"/>
      <c r="H268" s="134"/>
      <c r="I268" s="134"/>
      <c r="J268" s="134"/>
      <c r="K268" s="134"/>
      <c r="L268" s="134"/>
      <c r="M268" s="134"/>
      <c r="N268" s="134"/>
      <c r="O268" s="134"/>
      <c r="P268" s="134"/>
      <c r="Q268" s="134"/>
      <c r="R268" s="134"/>
      <c r="S268" s="134"/>
      <c r="T268" s="134"/>
      <c r="U268" s="134"/>
      <c r="V268" s="134"/>
      <c r="W268" s="134"/>
      <c r="X268" s="134"/>
      <c r="Y268" s="134"/>
      <c r="Z268" s="47"/>
      <c r="AA268" s="47"/>
      <c r="AB268" s="47"/>
      <c r="AC268" s="7"/>
      <c r="AD268" s="7"/>
      <c r="AE268" s="7"/>
      <c r="AF268" s="7"/>
      <c r="AG268" s="7"/>
      <c r="AH268" s="7"/>
      <c r="AI268" s="7"/>
      <c r="AJ268" s="7"/>
      <c r="AK268" s="7"/>
      <c r="AL268" s="7"/>
      <c r="AM268" s="7"/>
      <c r="AN268" s="7"/>
      <c r="AO268" s="7"/>
      <c r="AP268" s="7"/>
      <c r="AQ268" s="7"/>
      <c r="AR268" s="7"/>
      <c r="AS268" s="7"/>
      <c r="AT268" s="7"/>
      <c r="AU268" s="7"/>
      <c r="AV268" s="7"/>
      <c r="AW268" s="7"/>
      <c r="AX268" s="7"/>
      <c r="AY268" s="7"/>
      <c r="AZ268" s="7"/>
      <c r="BA268" s="7"/>
      <c r="BB268" s="7"/>
      <c r="BC268" s="7"/>
      <c r="BD268" s="7"/>
      <c r="BE268" s="7"/>
      <c r="BF268" s="7"/>
      <c r="BG268" s="7"/>
      <c r="BH268" s="7"/>
      <c r="BI268" s="7"/>
      <c r="BJ268" s="7"/>
      <c r="BK268" s="7"/>
      <c r="BL268" s="7"/>
      <c r="BM268" s="7"/>
      <c r="BN268" s="7"/>
      <c r="BO268" s="7"/>
      <c r="BP268" s="7"/>
      <c r="BQ268" s="7"/>
      <c r="BR268" s="7"/>
      <c r="BS268" s="7"/>
      <c r="BT268" s="7"/>
      <c r="BU268" s="7"/>
      <c r="BV268" s="6"/>
      <c r="BW268" s="6"/>
      <c r="BX268" s="6"/>
    </row>
    <row r="269" spans="1:76" ht="22.5" customHeight="1" x14ac:dyDescent="0.25">
      <c r="A269" s="134"/>
      <c r="B269" s="134"/>
      <c r="C269" s="134"/>
      <c r="D269" s="171" t="s">
        <v>182</v>
      </c>
      <c r="E269" s="141">
        <v>1962</v>
      </c>
      <c r="F269" s="134"/>
      <c r="G269" s="134"/>
      <c r="H269" s="134"/>
      <c r="I269" s="134"/>
      <c r="J269" s="134"/>
      <c r="K269" s="134"/>
      <c r="L269" s="134"/>
      <c r="M269" s="134"/>
      <c r="N269" s="134"/>
      <c r="O269" s="134"/>
      <c r="P269" s="134"/>
      <c r="Q269" s="134"/>
      <c r="R269" s="134"/>
      <c r="S269" s="134"/>
      <c r="T269" s="134"/>
      <c r="U269" s="134"/>
      <c r="V269" s="134"/>
      <c r="W269" s="134"/>
      <c r="X269" s="134"/>
      <c r="Y269" s="134"/>
      <c r="Z269" s="47"/>
      <c r="AA269" s="47"/>
      <c r="AB269" s="47"/>
      <c r="AC269" s="7"/>
      <c r="AD269" s="7"/>
      <c r="AE269" s="7"/>
      <c r="AF269" s="7"/>
      <c r="AG269" s="7"/>
      <c r="AH269" s="7"/>
      <c r="AI269" s="7"/>
      <c r="AJ269" s="7"/>
      <c r="AK269" s="7"/>
      <c r="AL269" s="7"/>
      <c r="AM269" s="7"/>
      <c r="AN269" s="7"/>
      <c r="AO269" s="7"/>
      <c r="AP269" s="7"/>
      <c r="AQ269" s="7"/>
      <c r="AR269" s="7"/>
      <c r="AS269" s="7"/>
      <c r="AT269" s="7"/>
      <c r="AU269" s="7"/>
      <c r="AV269" s="7"/>
      <c r="AW269" s="7"/>
      <c r="AX269" s="7"/>
      <c r="AY269" s="7"/>
      <c r="AZ269" s="7"/>
      <c r="BA269" s="7"/>
      <c r="BB269" s="7"/>
      <c r="BC269" s="7"/>
      <c r="BD269" s="7"/>
      <c r="BE269" s="7"/>
      <c r="BF269" s="7"/>
      <c r="BG269" s="7"/>
      <c r="BH269" s="7"/>
      <c r="BI269" s="7"/>
      <c r="BJ269" s="7"/>
      <c r="BK269" s="7"/>
      <c r="BL269" s="7"/>
      <c r="BM269" s="7"/>
      <c r="BN269" s="7"/>
      <c r="BO269" s="7"/>
      <c r="BP269" s="7"/>
      <c r="BQ269" s="7"/>
      <c r="BR269" s="7"/>
      <c r="BS269" s="7"/>
      <c r="BT269" s="7"/>
      <c r="BU269" s="7"/>
      <c r="BV269" s="6"/>
      <c r="BW269" s="6"/>
      <c r="BX269" s="6"/>
    </row>
    <row r="270" spans="1:76" ht="22.5" customHeight="1" x14ac:dyDescent="0.25">
      <c r="A270" s="134"/>
      <c r="B270" s="134"/>
      <c r="C270" s="134"/>
      <c r="D270" s="171" t="s">
        <v>183</v>
      </c>
      <c r="E270" s="134">
        <v>1963</v>
      </c>
      <c r="F270" s="134"/>
      <c r="G270" s="134"/>
      <c r="H270" s="134"/>
      <c r="I270" s="134"/>
      <c r="J270" s="134"/>
      <c r="K270" s="134"/>
      <c r="L270" s="134"/>
      <c r="M270" s="134"/>
      <c r="N270" s="134"/>
      <c r="O270" s="134"/>
      <c r="P270" s="134"/>
      <c r="Q270" s="134"/>
      <c r="R270" s="134"/>
      <c r="S270" s="134"/>
      <c r="T270" s="134"/>
      <c r="U270" s="134"/>
      <c r="V270" s="134"/>
      <c r="W270" s="134"/>
      <c r="X270" s="134"/>
      <c r="Y270" s="134"/>
      <c r="Z270" s="47"/>
      <c r="AA270" s="47"/>
      <c r="AB270" s="47"/>
      <c r="AC270" s="7"/>
      <c r="AD270" s="7"/>
      <c r="AE270" s="7"/>
      <c r="AF270" s="7"/>
      <c r="AG270" s="7"/>
      <c r="AH270" s="7"/>
      <c r="AI270" s="7"/>
      <c r="AJ270" s="7"/>
      <c r="AK270" s="7"/>
      <c r="AL270" s="7"/>
      <c r="AM270" s="7"/>
      <c r="AN270" s="7"/>
      <c r="AO270" s="7"/>
      <c r="AP270" s="7"/>
      <c r="AQ270" s="7"/>
      <c r="AR270" s="7"/>
      <c r="AS270" s="7"/>
      <c r="AT270" s="7"/>
      <c r="AU270" s="7"/>
      <c r="AV270" s="7"/>
      <c r="AW270" s="7"/>
      <c r="AX270" s="7"/>
      <c r="AY270" s="7"/>
      <c r="AZ270" s="7"/>
      <c r="BA270" s="7"/>
      <c r="BB270" s="7"/>
      <c r="BC270" s="7"/>
      <c r="BD270" s="7"/>
      <c r="BE270" s="7"/>
      <c r="BF270" s="7"/>
      <c r="BG270" s="7"/>
      <c r="BH270" s="7"/>
      <c r="BI270" s="7"/>
      <c r="BJ270" s="7"/>
      <c r="BK270" s="7"/>
      <c r="BL270" s="7"/>
      <c r="BM270" s="7"/>
      <c r="BN270" s="7"/>
      <c r="BO270" s="7"/>
      <c r="BP270" s="7"/>
      <c r="BQ270" s="7"/>
      <c r="BR270" s="6"/>
      <c r="BS270" s="6"/>
      <c r="BT270" s="6"/>
      <c r="BU270" s="6"/>
      <c r="BV270" s="6"/>
      <c r="BW270" s="6"/>
      <c r="BX270" s="6"/>
    </row>
    <row r="271" spans="1:76" ht="22.5" customHeight="1" x14ac:dyDescent="0.25">
      <c r="A271" s="134"/>
      <c r="B271" s="134"/>
      <c r="C271" s="134"/>
      <c r="D271" s="171" t="s">
        <v>184</v>
      </c>
      <c r="E271" s="141">
        <v>1964</v>
      </c>
      <c r="F271" s="134"/>
      <c r="G271" s="134"/>
      <c r="H271" s="134"/>
      <c r="I271" s="134"/>
      <c r="J271" s="134"/>
      <c r="K271" s="134"/>
      <c r="L271" s="134"/>
      <c r="M271" s="134"/>
      <c r="N271" s="134"/>
      <c r="O271" s="134"/>
      <c r="P271" s="134"/>
      <c r="Q271" s="134"/>
      <c r="R271" s="134"/>
      <c r="S271" s="134"/>
      <c r="T271" s="134"/>
      <c r="U271" s="134"/>
      <c r="V271" s="134"/>
      <c r="W271" s="134"/>
      <c r="X271" s="134"/>
      <c r="Y271" s="134"/>
      <c r="Z271" s="47"/>
      <c r="AA271" s="47"/>
      <c r="AB271" s="47"/>
      <c r="AC271" s="7"/>
      <c r="AD271" s="7"/>
      <c r="AE271" s="7"/>
      <c r="AF271" s="7"/>
      <c r="AG271" s="7"/>
      <c r="AH271" s="7"/>
      <c r="AI271" s="7"/>
      <c r="AJ271" s="7"/>
      <c r="AK271" s="7"/>
      <c r="AL271" s="7"/>
      <c r="AM271" s="7"/>
      <c r="AN271" s="7"/>
      <c r="AO271" s="7"/>
      <c r="AP271" s="7"/>
      <c r="AQ271" s="7"/>
      <c r="AR271" s="7"/>
      <c r="AS271" s="7"/>
      <c r="AT271" s="7"/>
      <c r="AU271" s="7"/>
      <c r="AV271" s="7"/>
      <c r="AW271" s="7"/>
      <c r="AX271" s="7"/>
      <c r="AY271" s="7"/>
      <c r="AZ271" s="7"/>
      <c r="BA271" s="7"/>
      <c r="BB271" s="7"/>
      <c r="BC271" s="7"/>
      <c r="BD271" s="7"/>
      <c r="BE271" s="7"/>
      <c r="BF271" s="7"/>
      <c r="BG271" s="7"/>
      <c r="BH271" s="7"/>
      <c r="BI271" s="7"/>
      <c r="BJ271" s="7"/>
      <c r="BK271" s="7"/>
      <c r="BL271" s="7"/>
      <c r="BM271" s="7"/>
      <c r="BN271" s="7"/>
      <c r="BO271" s="7"/>
      <c r="BP271" s="7"/>
      <c r="BQ271" s="7"/>
      <c r="BR271" s="6"/>
      <c r="BS271" s="6"/>
      <c r="BT271" s="6"/>
      <c r="BU271" s="6"/>
      <c r="BV271" s="6"/>
      <c r="BW271" s="6"/>
      <c r="BX271" s="6"/>
    </row>
    <row r="272" spans="1:76" ht="22.5" customHeight="1" x14ac:dyDescent="0.25">
      <c r="A272" s="134"/>
      <c r="B272" s="134"/>
      <c r="C272" s="134"/>
      <c r="D272" s="171" t="s">
        <v>185</v>
      </c>
      <c r="E272" s="134">
        <v>1965</v>
      </c>
      <c r="F272" s="134"/>
      <c r="G272" s="134"/>
      <c r="H272" s="134"/>
      <c r="I272" s="134"/>
      <c r="J272" s="134"/>
      <c r="K272" s="134"/>
      <c r="L272" s="134"/>
      <c r="M272" s="134"/>
      <c r="N272" s="134"/>
      <c r="O272" s="134"/>
      <c r="P272" s="134"/>
      <c r="Q272" s="134"/>
      <c r="R272" s="134"/>
      <c r="S272" s="134"/>
      <c r="T272" s="134"/>
      <c r="U272" s="134"/>
      <c r="V272" s="134"/>
      <c r="W272" s="134"/>
      <c r="X272" s="134"/>
      <c r="Y272" s="134"/>
      <c r="Z272" s="47"/>
      <c r="AA272" s="47"/>
      <c r="AB272" s="47"/>
      <c r="AC272" s="7"/>
      <c r="AD272" s="7"/>
      <c r="AE272" s="7"/>
      <c r="AF272" s="7"/>
      <c r="AG272" s="7"/>
      <c r="AH272" s="7"/>
      <c r="AI272" s="7"/>
      <c r="AJ272" s="7"/>
      <c r="AK272" s="7"/>
      <c r="AL272" s="7"/>
      <c r="AM272" s="7"/>
      <c r="AN272" s="7"/>
      <c r="AO272" s="7"/>
      <c r="AP272" s="7"/>
      <c r="AQ272" s="7"/>
      <c r="AR272" s="7"/>
      <c r="AS272" s="7"/>
      <c r="AT272" s="7"/>
      <c r="AU272" s="7"/>
      <c r="AV272" s="7"/>
      <c r="AW272" s="7"/>
      <c r="AX272" s="7"/>
      <c r="AY272" s="7"/>
      <c r="AZ272" s="7"/>
      <c r="BA272" s="7"/>
      <c r="BB272" s="7"/>
      <c r="BC272" s="7"/>
      <c r="BD272" s="7"/>
      <c r="BE272" s="7"/>
      <c r="BF272" s="7"/>
      <c r="BG272" s="7"/>
      <c r="BH272" s="7"/>
      <c r="BI272" s="7"/>
      <c r="BJ272" s="7"/>
      <c r="BK272" s="7"/>
      <c r="BL272" s="7"/>
      <c r="BM272" s="7"/>
      <c r="BN272" s="7"/>
      <c r="BO272" s="7"/>
      <c r="BP272" s="7"/>
      <c r="BQ272" s="7"/>
      <c r="BR272" s="6"/>
      <c r="BS272" s="6"/>
      <c r="BT272" s="6"/>
      <c r="BU272" s="6"/>
      <c r="BV272" s="6"/>
      <c r="BW272" s="6"/>
      <c r="BX272" s="6"/>
    </row>
    <row r="273" spans="1:76" ht="22.5" customHeight="1" x14ac:dyDescent="0.25">
      <c r="A273" s="134"/>
      <c r="B273" s="134"/>
      <c r="C273" s="134"/>
      <c r="D273" s="171" t="s">
        <v>186</v>
      </c>
      <c r="E273" s="141">
        <v>1966</v>
      </c>
      <c r="F273" s="134"/>
      <c r="G273" s="134"/>
      <c r="H273" s="134"/>
      <c r="I273" s="134"/>
      <c r="J273" s="134"/>
      <c r="K273" s="134"/>
      <c r="L273" s="134"/>
      <c r="M273" s="134"/>
      <c r="N273" s="134"/>
      <c r="O273" s="134"/>
      <c r="P273" s="134"/>
      <c r="Q273" s="134"/>
      <c r="R273" s="134"/>
      <c r="S273" s="134"/>
      <c r="T273" s="134"/>
      <c r="U273" s="134"/>
      <c r="V273" s="134"/>
      <c r="W273" s="134"/>
      <c r="X273" s="134"/>
      <c r="Y273" s="134"/>
      <c r="Z273" s="47"/>
      <c r="AA273" s="47"/>
      <c r="AB273" s="47"/>
      <c r="AC273" s="7"/>
      <c r="AD273" s="7"/>
      <c r="AE273" s="7"/>
      <c r="AF273" s="7"/>
      <c r="AG273" s="7"/>
      <c r="AH273" s="7"/>
      <c r="AI273" s="7"/>
      <c r="AJ273" s="7"/>
      <c r="AK273" s="7"/>
      <c r="AL273" s="7"/>
      <c r="AM273" s="7"/>
      <c r="AN273" s="7"/>
      <c r="AO273" s="7"/>
      <c r="AP273" s="7"/>
      <c r="AQ273" s="7"/>
      <c r="AR273" s="7"/>
      <c r="AS273" s="7"/>
      <c r="AT273" s="7"/>
      <c r="AU273" s="7"/>
      <c r="AV273" s="7"/>
      <c r="AW273" s="7"/>
      <c r="AX273" s="7"/>
      <c r="AY273" s="7"/>
      <c r="AZ273" s="7"/>
      <c r="BA273" s="7"/>
      <c r="BB273" s="7"/>
      <c r="BC273" s="7"/>
      <c r="BD273" s="7"/>
      <c r="BE273" s="7"/>
      <c r="BF273" s="7"/>
      <c r="BG273" s="7"/>
      <c r="BH273" s="7"/>
      <c r="BI273" s="7"/>
      <c r="BJ273" s="7"/>
      <c r="BK273" s="7"/>
      <c r="BL273" s="7"/>
      <c r="BM273" s="7"/>
      <c r="BN273" s="7"/>
      <c r="BO273" s="7"/>
      <c r="BP273" s="7"/>
      <c r="BQ273" s="7"/>
      <c r="BR273" s="6"/>
      <c r="BS273" s="6"/>
      <c r="BT273" s="6"/>
      <c r="BU273" s="6"/>
      <c r="BV273" s="6"/>
      <c r="BW273" s="6"/>
      <c r="BX273" s="6"/>
    </row>
    <row r="274" spans="1:76" ht="22.5" customHeight="1" x14ac:dyDescent="0.25">
      <c r="A274" s="134"/>
      <c r="B274" s="134"/>
      <c r="C274" s="134"/>
      <c r="D274" s="171" t="s">
        <v>187</v>
      </c>
      <c r="E274" s="134">
        <v>1967</v>
      </c>
      <c r="F274" s="134"/>
      <c r="G274" s="134"/>
      <c r="H274" s="134"/>
      <c r="I274" s="134"/>
      <c r="J274" s="134"/>
      <c r="K274" s="134"/>
      <c r="L274" s="134"/>
      <c r="M274" s="134"/>
      <c r="N274" s="134"/>
      <c r="O274" s="134"/>
      <c r="P274" s="134"/>
      <c r="Q274" s="134"/>
      <c r="R274" s="134"/>
      <c r="S274" s="134"/>
      <c r="T274" s="134"/>
      <c r="U274" s="134"/>
      <c r="V274" s="134"/>
      <c r="W274" s="134"/>
      <c r="X274" s="134"/>
      <c r="Y274" s="134"/>
      <c r="Z274" s="47"/>
      <c r="AA274" s="47"/>
      <c r="AB274" s="47"/>
      <c r="AC274" s="7"/>
      <c r="AD274" s="7"/>
      <c r="AE274" s="7"/>
      <c r="AF274" s="7"/>
      <c r="AG274" s="7"/>
      <c r="AH274" s="7"/>
      <c r="AI274" s="7"/>
      <c r="AJ274" s="7"/>
      <c r="AK274" s="7"/>
      <c r="AL274" s="7"/>
      <c r="AM274" s="7"/>
      <c r="AN274" s="7"/>
      <c r="AO274" s="7"/>
      <c r="AP274" s="7"/>
      <c r="AQ274" s="7"/>
      <c r="AR274" s="7"/>
      <c r="AS274" s="7"/>
      <c r="AT274" s="7"/>
      <c r="AU274" s="7"/>
      <c r="AV274" s="7"/>
      <c r="AW274" s="7"/>
      <c r="AX274" s="7"/>
      <c r="AY274" s="7"/>
      <c r="AZ274" s="7"/>
      <c r="BA274" s="7"/>
      <c r="BB274" s="7"/>
      <c r="BC274" s="7"/>
      <c r="BD274" s="7"/>
      <c r="BE274" s="7"/>
      <c r="BF274" s="7"/>
      <c r="BG274" s="7"/>
      <c r="BH274" s="7"/>
      <c r="BI274" s="7"/>
      <c r="BJ274" s="7"/>
      <c r="BK274" s="7"/>
      <c r="BL274" s="7"/>
      <c r="BM274" s="7"/>
      <c r="BN274" s="7"/>
      <c r="BO274" s="7"/>
      <c r="BP274" s="7"/>
      <c r="BQ274" s="7"/>
      <c r="BR274" s="6"/>
      <c r="BS274" s="6"/>
      <c r="BT274" s="6"/>
      <c r="BU274" s="6"/>
      <c r="BV274" s="6"/>
      <c r="BW274" s="6"/>
      <c r="BX274" s="6"/>
    </row>
    <row r="275" spans="1:76" ht="22.5" customHeight="1" x14ac:dyDescent="0.25">
      <c r="A275" s="134"/>
      <c r="B275" s="134"/>
      <c r="C275" s="134"/>
      <c r="D275" s="171" t="s">
        <v>188</v>
      </c>
      <c r="E275" s="141">
        <v>1968</v>
      </c>
      <c r="F275" s="134"/>
      <c r="G275" s="134"/>
      <c r="H275" s="134"/>
      <c r="I275" s="134"/>
      <c r="J275" s="134"/>
      <c r="K275" s="134"/>
      <c r="L275" s="134"/>
      <c r="M275" s="134"/>
      <c r="N275" s="134"/>
      <c r="O275" s="134"/>
      <c r="P275" s="134"/>
      <c r="Q275" s="134"/>
      <c r="R275" s="134"/>
      <c r="S275" s="134"/>
      <c r="T275" s="134"/>
      <c r="U275" s="134"/>
      <c r="V275" s="134"/>
      <c r="W275" s="134"/>
      <c r="X275" s="134"/>
      <c r="Y275" s="134"/>
      <c r="Z275" s="47"/>
      <c r="AA275" s="47"/>
      <c r="AB275" s="47"/>
      <c r="AC275" s="7"/>
      <c r="AD275" s="7"/>
      <c r="AE275" s="7"/>
      <c r="AF275" s="7"/>
      <c r="AG275" s="7"/>
      <c r="AH275" s="7"/>
      <c r="AI275" s="7"/>
      <c r="AJ275" s="7"/>
      <c r="AK275" s="7"/>
      <c r="AL275" s="7"/>
      <c r="AM275" s="7"/>
      <c r="AN275" s="7"/>
      <c r="AO275" s="7"/>
      <c r="AP275" s="7"/>
      <c r="AQ275" s="7"/>
      <c r="AR275" s="7"/>
      <c r="AS275" s="7"/>
      <c r="AT275" s="7"/>
      <c r="AU275" s="7"/>
      <c r="AV275" s="7"/>
      <c r="AW275" s="7"/>
      <c r="AX275" s="7"/>
      <c r="AY275" s="7"/>
      <c r="AZ275" s="7"/>
      <c r="BA275" s="7"/>
      <c r="BB275" s="7"/>
      <c r="BC275" s="7"/>
      <c r="BD275" s="7"/>
      <c r="BE275" s="7"/>
      <c r="BF275" s="7"/>
      <c r="BG275" s="7"/>
      <c r="BH275" s="7"/>
      <c r="BI275" s="7"/>
      <c r="BJ275" s="7"/>
      <c r="BK275" s="7"/>
      <c r="BL275" s="7"/>
      <c r="BM275" s="7"/>
      <c r="BN275" s="7"/>
      <c r="BO275" s="7"/>
      <c r="BP275" s="7"/>
      <c r="BQ275" s="7"/>
      <c r="BR275" s="6"/>
      <c r="BS275" s="6"/>
      <c r="BT275" s="6"/>
      <c r="BU275" s="6"/>
      <c r="BV275" s="6"/>
      <c r="BW275" s="6"/>
      <c r="BX275" s="6"/>
    </row>
    <row r="276" spans="1:76" ht="22.5" customHeight="1" x14ac:dyDescent="0.25">
      <c r="A276" s="134"/>
      <c r="B276" s="134"/>
      <c r="C276" s="134"/>
      <c r="D276" s="171" t="s">
        <v>189</v>
      </c>
      <c r="E276" s="134">
        <v>1969</v>
      </c>
      <c r="F276" s="134"/>
      <c r="G276" s="134"/>
      <c r="H276" s="134"/>
      <c r="I276" s="134"/>
      <c r="J276" s="134"/>
      <c r="K276" s="134"/>
      <c r="L276" s="134"/>
      <c r="M276" s="134"/>
      <c r="N276" s="134"/>
      <c r="O276" s="134"/>
      <c r="P276" s="134"/>
      <c r="Q276" s="134"/>
      <c r="R276" s="134"/>
      <c r="S276" s="134"/>
      <c r="T276" s="134"/>
      <c r="U276" s="134"/>
      <c r="V276" s="134"/>
      <c r="W276" s="134"/>
      <c r="X276" s="134"/>
      <c r="Y276" s="134"/>
      <c r="Z276" s="47"/>
      <c r="AA276" s="47"/>
      <c r="AB276" s="47"/>
      <c r="AC276" s="7"/>
      <c r="AD276" s="7"/>
      <c r="AE276" s="7"/>
      <c r="AF276" s="7"/>
      <c r="AG276" s="7"/>
      <c r="AH276" s="7"/>
      <c r="AI276" s="7"/>
      <c r="AJ276" s="7"/>
      <c r="AK276" s="7"/>
      <c r="AL276" s="7"/>
      <c r="AM276" s="7"/>
      <c r="AN276" s="7"/>
      <c r="AO276" s="7"/>
      <c r="AP276" s="7"/>
      <c r="AQ276" s="7"/>
      <c r="AR276" s="7"/>
      <c r="AS276" s="7"/>
      <c r="AT276" s="7"/>
      <c r="AU276" s="7"/>
      <c r="AV276" s="7"/>
      <c r="AW276" s="7"/>
      <c r="AX276" s="7"/>
      <c r="AY276" s="7"/>
      <c r="AZ276" s="7"/>
      <c r="BA276" s="7"/>
      <c r="BB276" s="7"/>
      <c r="BC276" s="7"/>
      <c r="BD276" s="7"/>
      <c r="BE276" s="7"/>
      <c r="BF276" s="7"/>
      <c r="BG276" s="7"/>
      <c r="BH276" s="7"/>
      <c r="BI276" s="7"/>
      <c r="BJ276" s="7"/>
      <c r="BK276" s="7"/>
      <c r="BL276" s="7"/>
      <c r="BM276" s="7"/>
      <c r="BN276" s="7"/>
      <c r="BO276" s="7"/>
      <c r="BP276" s="7"/>
      <c r="BQ276" s="7"/>
      <c r="BR276" s="6"/>
      <c r="BS276" s="6"/>
      <c r="BT276" s="6"/>
      <c r="BU276" s="6"/>
      <c r="BV276" s="6"/>
      <c r="BW276" s="6"/>
      <c r="BX276" s="6"/>
    </row>
    <row r="277" spans="1:76" ht="22.5" customHeight="1" x14ac:dyDescent="0.25">
      <c r="A277" s="134"/>
      <c r="B277" s="134"/>
      <c r="C277" s="134"/>
      <c r="D277" s="171" t="s">
        <v>190</v>
      </c>
      <c r="E277" s="141">
        <v>1970</v>
      </c>
      <c r="F277" s="134"/>
      <c r="G277" s="134"/>
      <c r="H277" s="134"/>
      <c r="I277" s="134"/>
      <c r="J277" s="134"/>
      <c r="K277" s="134"/>
      <c r="L277" s="134"/>
      <c r="M277" s="134"/>
      <c r="N277" s="134"/>
      <c r="O277" s="134"/>
      <c r="P277" s="134"/>
      <c r="Q277" s="134"/>
      <c r="R277" s="134"/>
      <c r="S277" s="134"/>
      <c r="T277" s="134"/>
      <c r="U277" s="134"/>
      <c r="V277" s="134"/>
      <c r="W277" s="134"/>
      <c r="X277" s="134"/>
      <c r="Y277" s="134"/>
      <c r="Z277" s="47"/>
      <c r="AA277" s="47"/>
      <c r="AB277" s="47"/>
      <c r="AC277" s="7"/>
      <c r="AD277" s="7"/>
      <c r="AE277" s="7"/>
      <c r="AF277" s="7"/>
      <c r="AG277" s="7"/>
      <c r="AH277" s="7"/>
      <c r="AI277" s="7"/>
      <c r="AJ277" s="7"/>
      <c r="AK277" s="7"/>
      <c r="AL277" s="7"/>
      <c r="AM277" s="7"/>
      <c r="AN277" s="7"/>
      <c r="AO277" s="7"/>
      <c r="AP277" s="7"/>
      <c r="AQ277" s="7"/>
      <c r="AR277" s="7"/>
      <c r="AS277" s="7"/>
      <c r="AT277" s="7"/>
      <c r="AU277" s="7"/>
      <c r="AV277" s="7"/>
      <c r="AW277" s="7"/>
      <c r="AX277" s="7"/>
      <c r="AY277" s="7"/>
      <c r="AZ277" s="7"/>
      <c r="BA277" s="7"/>
      <c r="BB277" s="7"/>
      <c r="BC277" s="7"/>
      <c r="BD277" s="7"/>
      <c r="BE277" s="7"/>
      <c r="BF277" s="7"/>
      <c r="BG277" s="7"/>
      <c r="BH277" s="7"/>
      <c r="BI277" s="7"/>
      <c r="BJ277" s="7"/>
      <c r="BK277" s="7"/>
      <c r="BL277" s="7"/>
      <c r="BM277" s="7"/>
      <c r="BN277" s="7"/>
      <c r="BO277" s="7"/>
      <c r="BP277" s="7"/>
      <c r="BQ277" s="7"/>
      <c r="BR277" s="6"/>
      <c r="BS277" s="6"/>
      <c r="BT277" s="6"/>
      <c r="BU277" s="6"/>
      <c r="BV277" s="6"/>
      <c r="BW277" s="6"/>
      <c r="BX277" s="6"/>
    </row>
    <row r="278" spans="1:76" ht="22.5" customHeight="1" x14ac:dyDescent="0.25">
      <c r="A278" s="134"/>
      <c r="B278" s="134"/>
      <c r="C278" s="134"/>
      <c r="D278" s="171" t="s">
        <v>191</v>
      </c>
      <c r="E278" s="134">
        <v>1971</v>
      </c>
      <c r="F278" s="134"/>
      <c r="G278" s="134"/>
      <c r="H278" s="134"/>
      <c r="I278" s="134"/>
      <c r="J278" s="134"/>
      <c r="K278" s="134"/>
      <c r="L278" s="134"/>
      <c r="M278" s="134"/>
      <c r="N278" s="134"/>
      <c r="O278" s="134"/>
      <c r="P278" s="134"/>
      <c r="Q278" s="134"/>
      <c r="R278" s="134"/>
      <c r="S278" s="134"/>
      <c r="T278" s="134"/>
      <c r="U278" s="134"/>
      <c r="V278" s="134"/>
      <c r="W278" s="134"/>
      <c r="X278" s="134"/>
      <c r="Y278" s="134"/>
      <c r="Z278" s="47"/>
      <c r="AA278" s="47"/>
      <c r="AB278" s="47"/>
      <c r="AC278" s="7"/>
      <c r="AD278" s="7"/>
      <c r="AE278" s="7"/>
      <c r="AF278" s="7"/>
      <c r="AG278" s="7"/>
      <c r="AH278" s="7"/>
      <c r="AI278" s="7"/>
      <c r="AJ278" s="7"/>
      <c r="AK278" s="7"/>
      <c r="AL278" s="7"/>
      <c r="AM278" s="7"/>
      <c r="AN278" s="7"/>
      <c r="AO278" s="7"/>
      <c r="AP278" s="7"/>
      <c r="AQ278" s="7"/>
      <c r="AR278" s="7"/>
      <c r="AS278" s="7"/>
      <c r="AT278" s="7"/>
      <c r="AU278" s="7"/>
      <c r="AV278" s="7"/>
      <c r="AW278" s="7"/>
      <c r="AX278" s="7"/>
      <c r="AY278" s="7"/>
      <c r="AZ278" s="7"/>
      <c r="BA278" s="7"/>
      <c r="BB278" s="7"/>
      <c r="BC278" s="7"/>
      <c r="BD278" s="7"/>
      <c r="BE278" s="7"/>
      <c r="BF278" s="7"/>
      <c r="BG278" s="7"/>
      <c r="BH278" s="7"/>
      <c r="BI278" s="7"/>
      <c r="BJ278" s="7"/>
      <c r="BK278" s="7"/>
      <c r="BL278" s="7"/>
      <c r="BM278" s="7"/>
      <c r="BN278" s="7"/>
      <c r="BO278" s="7"/>
      <c r="BP278" s="7"/>
      <c r="BQ278" s="7"/>
      <c r="BR278" s="6"/>
      <c r="BS278" s="6"/>
      <c r="BT278" s="6"/>
      <c r="BU278" s="6"/>
      <c r="BV278" s="6"/>
      <c r="BW278" s="6"/>
      <c r="BX278" s="6"/>
    </row>
    <row r="279" spans="1:76" ht="22.5" customHeight="1" x14ac:dyDescent="0.25">
      <c r="A279" s="134"/>
      <c r="B279" s="134"/>
      <c r="C279" s="134"/>
      <c r="D279" s="171" t="s">
        <v>192</v>
      </c>
      <c r="E279" s="141">
        <v>1972</v>
      </c>
      <c r="F279" s="134"/>
      <c r="G279" s="134"/>
      <c r="H279" s="134"/>
      <c r="I279" s="134"/>
      <c r="J279" s="134"/>
      <c r="K279" s="134"/>
      <c r="L279" s="134"/>
      <c r="M279" s="134"/>
      <c r="N279" s="134"/>
      <c r="O279" s="134"/>
      <c r="P279" s="134"/>
      <c r="Q279" s="134"/>
      <c r="R279" s="134"/>
      <c r="S279" s="134"/>
      <c r="T279" s="134"/>
      <c r="U279" s="134"/>
      <c r="V279" s="134"/>
      <c r="W279" s="134"/>
      <c r="X279" s="134"/>
      <c r="Y279" s="134"/>
      <c r="Z279" s="47"/>
      <c r="AA279" s="47"/>
      <c r="AB279" s="47"/>
      <c r="AC279" s="7"/>
      <c r="AD279" s="7"/>
      <c r="AE279" s="7"/>
      <c r="AF279" s="7"/>
      <c r="AG279" s="7"/>
      <c r="AH279" s="7"/>
      <c r="AI279" s="7"/>
      <c r="AJ279" s="7"/>
      <c r="AK279" s="7"/>
      <c r="AL279" s="7"/>
      <c r="AM279" s="7"/>
      <c r="AN279" s="7"/>
      <c r="AO279" s="7"/>
      <c r="AP279" s="7"/>
      <c r="AQ279" s="7"/>
      <c r="AR279" s="7"/>
      <c r="AS279" s="7"/>
      <c r="AT279" s="7"/>
      <c r="AU279" s="7"/>
      <c r="AV279" s="7"/>
      <c r="AW279" s="7"/>
      <c r="AX279" s="7"/>
      <c r="AY279" s="7"/>
      <c r="AZ279" s="7"/>
      <c r="BA279" s="7"/>
      <c r="BB279" s="7"/>
      <c r="BC279" s="7"/>
      <c r="BD279" s="7"/>
      <c r="BE279" s="7"/>
      <c r="BF279" s="7"/>
      <c r="BG279" s="7"/>
      <c r="BH279" s="7"/>
      <c r="BI279" s="7"/>
      <c r="BJ279" s="7"/>
      <c r="BK279" s="7"/>
      <c r="BL279" s="7"/>
      <c r="BM279" s="7"/>
      <c r="BN279" s="7"/>
      <c r="BO279" s="7"/>
      <c r="BP279" s="7"/>
      <c r="BQ279" s="7"/>
      <c r="BR279" s="6"/>
      <c r="BS279" s="6"/>
      <c r="BT279" s="6"/>
      <c r="BU279" s="6"/>
      <c r="BV279" s="6"/>
      <c r="BW279" s="6"/>
      <c r="BX279" s="6"/>
    </row>
    <row r="280" spans="1:76" ht="22.5" customHeight="1" x14ac:dyDescent="0.25">
      <c r="A280" s="134"/>
      <c r="B280" s="134"/>
      <c r="C280" s="134"/>
      <c r="D280" s="171" t="s">
        <v>193</v>
      </c>
      <c r="E280" s="134">
        <v>1973</v>
      </c>
      <c r="F280" s="134"/>
      <c r="G280" s="134"/>
      <c r="H280" s="134"/>
      <c r="I280" s="134"/>
      <c r="J280" s="134"/>
      <c r="K280" s="134"/>
      <c r="L280" s="134"/>
      <c r="M280" s="134"/>
      <c r="N280" s="134"/>
      <c r="O280" s="134"/>
      <c r="P280" s="134"/>
      <c r="Q280" s="134"/>
      <c r="R280" s="134"/>
      <c r="S280" s="134"/>
      <c r="T280" s="134"/>
      <c r="U280" s="134"/>
      <c r="V280" s="134"/>
      <c r="W280" s="134"/>
      <c r="X280" s="134"/>
      <c r="Y280" s="134"/>
      <c r="Z280" s="47"/>
      <c r="AA280" s="47"/>
      <c r="AB280" s="47"/>
      <c r="AC280" s="7"/>
      <c r="AD280" s="7"/>
      <c r="AE280" s="7"/>
      <c r="AF280" s="7"/>
      <c r="AG280" s="7"/>
      <c r="AH280" s="7"/>
      <c r="AI280" s="7"/>
      <c r="AJ280" s="7"/>
      <c r="AK280" s="7"/>
      <c r="AL280" s="7"/>
      <c r="AM280" s="7"/>
      <c r="AN280" s="7"/>
      <c r="AO280" s="7"/>
      <c r="AP280" s="7"/>
      <c r="AQ280" s="7"/>
      <c r="AR280" s="7"/>
      <c r="AS280" s="7"/>
      <c r="AT280" s="7"/>
      <c r="AU280" s="7"/>
      <c r="AV280" s="7"/>
      <c r="AW280" s="7"/>
      <c r="AX280" s="7"/>
      <c r="AY280" s="7"/>
      <c r="AZ280" s="7"/>
      <c r="BA280" s="7"/>
      <c r="BB280" s="7"/>
      <c r="BC280" s="7"/>
      <c r="BD280" s="7"/>
      <c r="BE280" s="7"/>
      <c r="BF280" s="7"/>
      <c r="BG280" s="7"/>
      <c r="BH280" s="7"/>
      <c r="BI280" s="7"/>
      <c r="BJ280" s="7"/>
      <c r="BK280" s="7"/>
      <c r="BL280" s="7"/>
      <c r="BM280" s="7"/>
      <c r="BN280" s="7"/>
      <c r="BO280" s="7"/>
      <c r="BP280" s="7"/>
      <c r="BQ280" s="7"/>
      <c r="BR280" s="6"/>
      <c r="BS280" s="6"/>
      <c r="BT280" s="6"/>
      <c r="BU280" s="6"/>
      <c r="BV280" s="6"/>
      <c r="BW280" s="6"/>
      <c r="BX280" s="6"/>
    </row>
    <row r="281" spans="1:76" ht="22.5" customHeight="1" x14ac:dyDescent="0.25">
      <c r="A281" s="134"/>
      <c r="B281" s="134"/>
      <c r="C281" s="134"/>
      <c r="D281" s="171" t="s">
        <v>194</v>
      </c>
      <c r="E281" s="141">
        <v>1974</v>
      </c>
      <c r="F281" s="134"/>
      <c r="G281" s="134"/>
      <c r="H281" s="134"/>
      <c r="I281" s="134"/>
      <c r="J281" s="134"/>
      <c r="K281" s="134"/>
      <c r="L281" s="134"/>
      <c r="M281" s="134"/>
      <c r="N281" s="134"/>
      <c r="O281" s="134"/>
      <c r="P281" s="134"/>
      <c r="Q281" s="134"/>
      <c r="R281" s="134"/>
      <c r="S281" s="134"/>
      <c r="T281" s="134"/>
      <c r="U281" s="134"/>
      <c r="V281" s="134"/>
      <c r="W281" s="134"/>
      <c r="X281" s="134"/>
      <c r="Y281" s="134"/>
      <c r="Z281" s="47"/>
      <c r="AA281" s="47"/>
      <c r="AB281" s="47"/>
      <c r="AC281" s="7"/>
      <c r="AD281" s="7"/>
      <c r="AE281" s="7"/>
      <c r="AF281" s="7"/>
      <c r="AG281" s="7"/>
      <c r="AH281" s="7"/>
      <c r="AI281" s="7"/>
      <c r="AJ281" s="7"/>
      <c r="AK281" s="7"/>
      <c r="AL281" s="7"/>
      <c r="AM281" s="7"/>
      <c r="AN281" s="7"/>
      <c r="AO281" s="7"/>
      <c r="AP281" s="7"/>
      <c r="AQ281" s="7"/>
      <c r="AR281" s="7"/>
      <c r="AS281" s="7"/>
      <c r="AT281" s="7"/>
      <c r="AU281" s="7"/>
      <c r="AV281" s="7"/>
      <c r="AW281" s="7"/>
      <c r="AX281" s="7"/>
      <c r="AY281" s="7"/>
      <c r="AZ281" s="7"/>
      <c r="BA281" s="7"/>
      <c r="BB281" s="7"/>
      <c r="BC281" s="7"/>
      <c r="BD281" s="7"/>
      <c r="BE281" s="7"/>
      <c r="BF281" s="7"/>
      <c r="BG281" s="7"/>
      <c r="BH281" s="7"/>
      <c r="BI281" s="7"/>
      <c r="BJ281" s="7"/>
      <c r="BK281" s="7"/>
      <c r="BL281" s="7"/>
      <c r="BM281" s="7"/>
      <c r="BN281" s="7"/>
      <c r="BO281" s="7"/>
      <c r="BP281" s="7"/>
      <c r="BQ281" s="7"/>
      <c r="BR281" s="6"/>
      <c r="BS281" s="6"/>
      <c r="BT281" s="6"/>
      <c r="BU281" s="6"/>
      <c r="BV281" s="6"/>
      <c r="BW281" s="6"/>
      <c r="BX281" s="6"/>
    </row>
    <row r="282" spans="1:76" ht="22.5" customHeight="1" x14ac:dyDescent="0.25">
      <c r="A282" s="134"/>
      <c r="B282" s="134"/>
      <c r="C282" s="134"/>
      <c r="D282" s="171" t="s">
        <v>195</v>
      </c>
      <c r="E282" s="134">
        <v>1975</v>
      </c>
      <c r="F282" s="134"/>
      <c r="G282" s="134"/>
      <c r="H282" s="134"/>
      <c r="I282" s="134"/>
      <c r="J282" s="134"/>
      <c r="K282" s="134"/>
      <c r="L282" s="134"/>
      <c r="M282" s="134"/>
      <c r="N282" s="134"/>
      <c r="O282" s="134"/>
      <c r="P282" s="134"/>
      <c r="Q282" s="134"/>
      <c r="R282" s="134"/>
      <c r="S282" s="134"/>
      <c r="T282" s="134"/>
      <c r="U282" s="134"/>
      <c r="V282" s="134"/>
      <c r="W282" s="134"/>
      <c r="X282" s="134"/>
      <c r="Y282" s="134"/>
      <c r="Z282" s="47"/>
      <c r="AA282" s="47"/>
      <c r="AB282" s="47"/>
      <c r="AC282" s="7"/>
      <c r="AD282" s="7"/>
      <c r="AE282" s="7"/>
      <c r="AF282" s="7"/>
      <c r="AG282" s="7"/>
      <c r="AH282" s="7"/>
      <c r="AI282" s="7"/>
      <c r="AJ282" s="7"/>
      <c r="AK282" s="7"/>
      <c r="AL282" s="7"/>
      <c r="AM282" s="7"/>
      <c r="AN282" s="7"/>
      <c r="AO282" s="7"/>
      <c r="AP282" s="7"/>
      <c r="AQ282" s="7"/>
      <c r="AR282" s="7"/>
      <c r="AS282" s="7"/>
      <c r="AT282" s="7"/>
      <c r="AU282" s="7"/>
      <c r="AV282" s="7"/>
      <c r="AW282" s="7"/>
      <c r="AX282" s="7"/>
      <c r="AY282" s="7"/>
      <c r="AZ282" s="7"/>
      <c r="BA282" s="7"/>
      <c r="BB282" s="7"/>
      <c r="BC282" s="7"/>
      <c r="BD282" s="7"/>
      <c r="BE282" s="7"/>
      <c r="BF282" s="7"/>
      <c r="BG282" s="7"/>
      <c r="BH282" s="7"/>
      <c r="BI282" s="7"/>
      <c r="BJ282" s="7"/>
      <c r="BK282" s="7"/>
      <c r="BL282" s="7"/>
      <c r="BM282" s="7"/>
      <c r="BN282" s="7"/>
      <c r="BO282" s="7"/>
      <c r="BP282" s="7"/>
      <c r="BQ282" s="7"/>
      <c r="BR282" s="6"/>
      <c r="BS282" s="6"/>
      <c r="BT282" s="6"/>
      <c r="BU282" s="6"/>
      <c r="BV282" s="6"/>
      <c r="BW282" s="6"/>
      <c r="BX282" s="6"/>
    </row>
    <row r="283" spans="1:76" ht="22.5" customHeight="1" x14ac:dyDescent="0.25">
      <c r="A283" s="134"/>
      <c r="B283" s="134"/>
      <c r="C283" s="134"/>
      <c r="D283" s="171" t="s">
        <v>196</v>
      </c>
      <c r="E283" s="141">
        <v>1976</v>
      </c>
      <c r="F283" s="134"/>
      <c r="G283" s="134"/>
      <c r="H283" s="134"/>
      <c r="I283" s="134"/>
      <c r="J283" s="134"/>
      <c r="K283" s="134"/>
      <c r="L283" s="134"/>
      <c r="M283" s="134"/>
      <c r="N283" s="134"/>
      <c r="O283" s="134"/>
      <c r="P283" s="134"/>
      <c r="Q283" s="134"/>
      <c r="R283" s="134"/>
      <c r="S283" s="134"/>
      <c r="T283" s="134"/>
      <c r="U283" s="134"/>
      <c r="V283" s="134"/>
      <c r="W283" s="134"/>
      <c r="X283" s="134"/>
      <c r="Y283" s="134"/>
      <c r="Z283" s="47"/>
      <c r="AA283" s="47"/>
      <c r="AB283" s="47"/>
      <c r="AC283" s="7"/>
      <c r="AD283" s="7"/>
      <c r="AE283" s="7"/>
      <c r="AF283" s="7"/>
      <c r="AG283" s="7"/>
      <c r="AH283" s="7"/>
      <c r="AI283" s="7"/>
      <c r="AJ283" s="7"/>
      <c r="AK283" s="7"/>
      <c r="AL283" s="7"/>
      <c r="AM283" s="7"/>
      <c r="AN283" s="7"/>
      <c r="AO283" s="7"/>
      <c r="AP283" s="7"/>
      <c r="AQ283" s="7"/>
      <c r="AR283" s="7"/>
      <c r="AS283" s="7"/>
      <c r="AT283" s="7"/>
      <c r="AU283" s="7"/>
      <c r="AV283" s="7"/>
      <c r="AW283" s="7"/>
      <c r="AX283" s="7"/>
      <c r="AY283" s="7"/>
      <c r="AZ283" s="7"/>
      <c r="BA283" s="7"/>
      <c r="BB283" s="7"/>
      <c r="BC283" s="7"/>
      <c r="BD283" s="7"/>
      <c r="BE283" s="7"/>
      <c r="BF283" s="7"/>
      <c r="BG283" s="7"/>
      <c r="BH283" s="7"/>
      <c r="BI283" s="7"/>
      <c r="BJ283" s="7"/>
      <c r="BK283" s="7"/>
      <c r="BL283" s="7"/>
      <c r="BM283" s="7"/>
      <c r="BN283" s="7"/>
      <c r="BO283" s="7"/>
      <c r="BP283" s="7"/>
      <c r="BQ283" s="7"/>
      <c r="BR283" s="6"/>
      <c r="BS283" s="6"/>
      <c r="BT283" s="6"/>
      <c r="BU283" s="6"/>
      <c r="BV283" s="6"/>
      <c r="BW283" s="6"/>
      <c r="BX283" s="6"/>
    </row>
    <row r="284" spans="1:76" ht="22.5" customHeight="1" x14ac:dyDescent="0.25">
      <c r="A284" s="134"/>
      <c r="B284" s="134"/>
      <c r="C284" s="134"/>
      <c r="D284" s="171" t="s">
        <v>197</v>
      </c>
      <c r="E284" s="134">
        <v>1977</v>
      </c>
      <c r="F284" s="134"/>
      <c r="G284" s="134"/>
      <c r="H284" s="134"/>
      <c r="I284" s="134"/>
      <c r="J284" s="134"/>
      <c r="K284" s="134"/>
      <c r="L284" s="134"/>
      <c r="M284" s="134"/>
      <c r="N284" s="134"/>
      <c r="O284" s="134"/>
      <c r="P284" s="134"/>
      <c r="Q284" s="134"/>
      <c r="R284" s="134"/>
      <c r="S284" s="134"/>
      <c r="T284" s="134"/>
      <c r="U284" s="134"/>
      <c r="V284" s="134"/>
      <c r="W284" s="134"/>
      <c r="X284" s="134"/>
      <c r="Y284" s="134"/>
      <c r="Z284" s="47"/>
      <c r="AA284" s="47"/>
      <c r="AB284" s="47"/>
      <c r="AC284" s="7"/>
      <c r="AD284" s="7"/>
      <c r="AE284" s="7"/>
      <c r="AF284" s="7"/>
      <c r="AG284" s="7"/>
      <c r="AH284" s="7"/>
      <c r="AI284" s="7"/>
      <c r="AJ284" s="7"/>
      <c r="AK284" s="7"/>
      <c r="AL284" s="7"/>
      <c r="AM284" s="7"/>
      <c r="AN284" s="7"/>
      <c r="AO284" s="7"/>
      <c r="AP284" s="7"/>
      <c r="AQ284" s="7"/>
      <c r="AR284" s="7"/>
      <c r="AS284" s="7"/>
      <c r="AT284" s="7"/>
      <c r="AU284" s="7"/>
      <c r="AV284" s="7"/>
      <c r="AW284" s="7"/>
      <c r="AX284" s="7"/>
      <c r="AY284" s="7"/>
      <c r="AZ284" s="7"/>
      <c r="BA284" s="7"/>
      <c r="BB284" s="7"/>
      <c r="BC284" s="7"/>
      <c r="BD284" s="7"/>
      <c r="BE284" s="7"/>
      <c r="BF284" s="7"/>
      <c r="BG284" s="7"/>
      <c r="BH284" s="7"/>
      <c r="BI284" s="7"/>
      <c r="BJ284" s="7"/>
      <c r="BK284" s="7"/>
      <c r="BL284" s="7"/>
      <c r="BM284" s="7"/>
      <c r="BN284" s="7"/>
      <c r="BO284" s="7"/>
      <c r="BP284" s="7"/>
      <c r="BQ284" s="7"/>
      <c r="BR284" s="6"/>
      <c r="BS284" s="6"/>
      <c r="BT284" s="6"/>
      <c r="BU284" s="6"/>
      <c r="BV284" s="6"/>
      <c r="BW284" s="6"/>
      <c r="BX284" s="6"/>
    </row>
    <row r="285" spans="1:76" ht="22.5" customHeight="1" x14ac:dyDescent="0.25">
      <c r="A285" s="134"/>
      <c r="B285" s="134"/>
      <c r="C285" s="134"/>
      <c r="D285" s="171" t="s">
        <v>198</v>
      </c>
      <c r="E285" s="141">
        <v>1978</v>
      </c>
      <c r="F285" s="134"/>
      <c r="G285" s="134"/>
      <c r="H285" s="134"/>
      <c r="I285" s="134"/>
      <c r="J285" s="134"/>
      <c r="K285" s="134"/>
      <c r="L285" s="134"/>
      <c r="M285" s="134"/>
      <c r="N285" s="134"/>
      <c r="O285" s="134"/>
      <c r="P285" s="134"/>
      <c r="Q285" s="134"/>
      <c r="R285" s="134"/>
      <c r="S285" s="134"/>
      <c r="T285" s="134"/>
      <c r="U285" s="134"/>
      <c r="V285" s="134"/>
      <c r="W285" s="134"/>
      <c r="X285" s="134"/>
      <c r="Y285" s="134"/>
      <c r="Z285" s="47"/>
      <c r="AA285" s="47"/>
      <c r="AB285" s="47"/>
      <c r="AC285" s="7"/>
      <c r="AD285" s="7"/>
      <c r="AE285" s="7"/>
      <c r="AF285" s="7"/>
      <c r="AG285" s="7"/>
      <c r="AH285" s="7"/>
      <c r="AI285" s="7"/>
      <c r="AJ285" s="7"/>
      <c r="AK285" s="7"/>
      <c r="AL285" s="7"/>
      <c r="AM285" s="7"/>
      <c r="AN285" s="7"/>
      <c r="AO285" s="7"/>
      <c r="AP285" s="7"/>
      <c r="AQ285" s="7"/>
      <c r="AR285" s="7"/>
      <c r="AS285" s="7"/>
      <c r="AT285" s="7"/>
      <c r="AU285" s="7"/>
      <c r="AV285" s="7"/>
      <c r="AW285" s="7"/>
      <c r="AX285" s="7"/>
      <c r="AY285" s="7"/>
      <c r="AZ285" s="7"/>
      <c r="BA285" s="7"/>
      <c r="BB285" s="7"/>
      <c r="BC285" s="7"/>
      <c r="BD285" s="7"/>
      <c r="BE285" s="7"/>
      <c r="BF285" s="7"/>
      <c r="BG285" s="7"/>
      <c r="BH285" s="7"/>
      <c r="BI285" s="7"/>
      <c r="BJ285" s="7"/>
      <c r="BK285" s="7"/>
      <c r="BL285" s="7"/>
      <c r="BM285" s="7"/>
      <c r="BN285" s="7"/>
      <c r="BO285" s="7"/>
      <c r="BP285" s="7"/>
      <c r="BQ285" s="7"/>
      <c r="BR285" s="6"/>
      <c r="BS285" s="6"/>
      <c r="BT285" s="6"/>
      <c r="BU285" s="6"/>
      <c r="BV285" s="6"/>
      <c r="BW285" s="6"/>
      <c r="BX285" s="6"/>
    </row>
    <row r="286" spans="1:76" ht="22.5" customHeight="1" x14ac:dyDescent="0.25">
      <c r="A286" s="134"/>
      <c r="B286" s="134"/>
      <c r="C286" s="134"/>
      <c r="D286" s="171" t="s">
        <v>199</v>
      </c>
      <c r="E286" s="134">
        <v>1979</v>
      </c>
      <c r="F286" s="134"/>
      <c r="G286" s="134"/>
      <c r="H286" s="134"/>
      <c r="I286" s="134"/>
      <c r="J286" s="134"/>
      <c r="K286" s="134"/>
      <c r="L286" s="134"/>
      <c r="M286" s="134"/>
      <c r="N286" s="134"/>
      <c r="O286" s="134"/>
      <c r="P286" s="134"/>
      <c r="Q286" s="134"/>
      <c r="R286" s="134"/>
      <c r="S286" s="134"/>
      <c r="T286" s="134"/>
      <c r="U286" s="134"/>
      <c r="V286" s="134"/>
      <c r="W286" s="134"/>
      <c r="X286" s="134"/>
      <c r="Y286" s="134"/>
      <c r="Z286" s="47"/>
      <c r="AA286" s="47"/>
      <c r="AB286" s="47"/>
      <c r="AC286" s="7"/>
      <c r="AD286" s="7"/>
      <c r="AE286" s="7"/>
      <c r="AF286" s="7"/>
      <c r="AG286" s="7"/>
      <c r="AH286" s="7"/>
      <c r="AI286" s="7"/>
      <c r="AJ286" s="7"/>
      <c r="AK286" s="7"/>
      <c r="AL286" s="7"/>
      <c r="AM286" s="7"/>
      <c r="AN286" s="7"/>
      <c r="AO286" s="7"/>
      <c r="AP286" s="7"/>
      <c r="AQ286" s="7"/>
      <c r="AR286" s="7"/>
      <c r="AS286" s="7"/>
      <c r="AT286" s="7"/>
      <c r="AU286" s="7"/>
      <c r="AV286" s="7"/>
      <c r="AW286" s="7"/>
      <c r="AX286" s="7"/>
      <c r="AY286" s="7"/>
      <c r="AZ286" s="7"/>
      <c r="BA286" s="7"/>
      <c r="BB286" s="7"/>
      <c r="BC286" s="7"/>
      <c r="BD286" s="7"/>
      <c r="BE286" s="7"/>
      <c r="BF286" s="7"/>
      <c r="BG286" s="7"/>
      <c r="BH286" s="7"/>
      <c r="BI286" s="7"/>
      <c r="BJ286" s="7"/>
      <c r="BK286" s="7"/>
      <c r="BL286" s="7"/>
      <c r="BM286" s="7"/>
      <c r="BN286" s="7"/>
      <c r="BO286" s="7"/>
      <c r="BP286" s="7"/>
      <c r="BQ286" s="7"/>
      <c r="BR286" s="6"/>
      <c r="BS286" s="6"/>
      <c r="BT286" s="6"/>
      <c r="BU286" s="6"/>
      <c r="BV286" s="6"/>
      <c r="BW286" s="6"/>
      <c r="BX286" s="6"/>
    </row>
    <row r="287" spans="1:76" ht="22.5" customHeight="1" x14ac:dyDescent="0.25">
      <c r="A287" s="134"/>
      <c r="B287" s="134"/>
      <c r="C287" s="134"/>
      <c r="D287" s="171" t="s">
        <v>200</v>
      </c>
      <c r="E287" s="141">
        <v>1980</v>
      </c>
      <c r="F287" s="134"/>
      <c r="G287" s="134"/>
      <c r="H287" s="134"/>
      <c r="I287" s="134"/>
      <c r="J287" s="134"/>
      <c r="K287" s="134"/>
      <c r="L287" s="134"/>
      <c r="M287" s="134"/>
      <c r="N287" s="134"/>
      <c r="O287" s="134"/>
      <c r="P287" s="134"/>
      <c r="Q287" s="134"/>
      <c r="R287" s="134"/>
      <c r="S287" s="134"/>
      <c r="T287" s="134"/>
      <c r="U287" s="134"/>
      <c r="V287" s="134"/>
      <c r="W287" s="134"/>
      <c r="X287" s="134"/>
      <c r="Y287" s="134"/>
      <c r="Z287" s="47"/>
      <c r="AA287" s="47"/>
      <c r="AB287" s="47"/>
      <c r="AC287" s="7"/>
      <c r="AD287" s="7"/>
      <c r="AE287" s="7"/>
      <c r="AF287" s="7"/>
      <c r="AG287" s="7"/>
      <c r="AH287" s="7"/>
      <c r="AI287" s="7"/>
      <c r="AJ287" s="7"/>
      <c r="AK287" s="7"/>
      <c r="AL287" s="7"/>
      <c r="AM287" s="7"/>
      <c r="AN287" s="7"/>
      <c r="AO287" s="7"/>
      <c r="AP287" s="7"/>
      <c r="AQ287" s="7"/>
      <c r="AR287" s="7"/>
      <c r="AS287" s="7"/>
      <c r="AT287" s="7"/>
      <c r="AU287" s="7"/>
      <c r="AV287" s="7"/>
      <c r="AW287" s="7"/>
      <c r="AX287" s="7"/>
      <c r="AY287" s="7"/>
      <c r="AZ287" s="7"/>
      <c r="BA287" s="7"/>
      <c r="BB287" s="7"/>
      <c r="BC287" s="7"/>
      <c r="BD287" s="7"/>
      <c r="BE287" s="7"/>
      <c r="BF287" s="7"/>
      <c r="BG287" s="7"/>
      <c r="BH287" s="7"/>
      <c r="BI287" s="7"/>
      <c r="BJ287" s="7"/>
      <c r="BK287" s="7"/>
      <c r="BL287" s="7"/>
      <c r="BM287" s="7"/>
      <c r="BN287" s="7"/>
      <c r="BO287" s="7"/>
      <c r="BP287" s="7"/>
      <c r="BQ287" s="7"/>
      <c r="BR287" s="6"/>
      <c r="BS287" s="6"/>
      <c r="BT287" s="6"/>
      <c r="BU287" s="6"/>
      <c r="BV287" s="6"/>
      <c r="BW287" s="6"/>
      <c r="BX287" s="6"/>
    </row>
    <row r="288" spans="1:76" ht="22.5" customHeight="1" x14ac:dyDescent="0.25">
      <c r="A288" s="134"/>
      <c r="B288" s="134"/>
      <c r="C288" s="134"/>
      <c r="D288" s="171" t="s">
        <v>201</v>
      </c>
      <c r="E288" s="134">
        <v>1981</v>
      </c>
      <c r="F288" s="134"/>
      <c r="G288" s="134"/>
      <c r="H288" s="134"/>
      <c r="I288" s="134"/>
      <c r="J288" s="134"/>
      <c r="K288" s="134"/>
      <c r="L288" s="134"/>
      <c r="M288" s="134"/>
      <c r="N288" s="134"/>
      <c r="O288" s="134"/>
      <c r="P288" s="134"/>
      <c r="Q288" s="134"/>
      <c r="R288" s="134"/>
      <c r="S288" s="134"/>
      <c r="T288" s="134"/>
      <c r="U288" s="134"/>
      <c r="V288" s="134"/>
      <c r="W288" s="134"/>
      <c r="X288" s="134"/>
      <c r="Y288" s="134"/>
      <c r="Z288" s="47"/>
      <c r="AA288" s="47"/>
      <c r="AB288" s="47"/>
      <c r="AC288" s="7"/>
      <c r="AD288" s="7"/>
      <c r="AE288" s="7"/>
      <c r="AF288" s="7"/>
      <c r="AG288" s="7"/>
      <c r="AH288" s="7"/>
      <c r="AI288" s="7"/>
      <c r="AJ288" s="7"/>
      <c r="AK288" s="7"/>
      <c r="AL288" s="7"/>
      <c r="AM288" s="7"/>
      <c r="AN288" s="7"/>
      <c r="AO288" s="7"/>
      <c r="AP288" s="7"/>
      <c r="AQ288" s="7"/>
      <c r="AR288" s="7"/>
      <c r="AS288" s="7"/>
      <c r="AT288" s="7"/>
      <c r="AU288" s="7"/>
      <c r="AV288" s="7"/>
      <c r="AW288" s="7"/>
      <c r="AX288" s="7"/>
      <c r="AY288" s="7"/>
      <c r="AZ288" s="7"/>
      <c r="BA288" s="7"/>
      <c r="BB288" s="7"/>
      <c r="BC288" s="7"/>
      <c r="BD288" s="7"/>
      <c r="BE288" s="7"/>
      <c r="BF288" s="7"/>
      <c r="BG288" s="7"/>
      <c r="BH288" s="7"/>
      <c r="BI288" s="7"/>
      <c r="BJ288" s="7"/>
      <c r="BK288" s="7"/>
      <c r="BL288" s="7"/>
      <c r="BM288" s="7"/>
      <c r="BN288" s="7"/>
      <c r="BO288" s="7"/>
      <c r="BP288" s="7"/>
      <c r="BQ288" s="7"/>
      <c r="BR288" s="6"/>
      <c r="BS288" s="6"/>
      <c r="BT288" s="6"/>
      <c r="BU288" s="6"/>
      <c r="BV288" s="6"/>
      <c r="BW288" s="6"/>
      <c r="BX288" s="6"/>
    </row>
    <row r="289" spans="1:76" ht="22.5" customHeight="1" x14ac:dyDescent="0.25">
      <c r="A289" s="134"/>
      <c r="B289" s="134"/>
      <c r="C289" s="134"/>
      <c r="D289" s="171" t="s">
        <v>202</v>
      </c>
      <c r="E289" s="141">
        <v>1982</v>
      </c>
      <c r="F289" s="134"/>
      <c r="G289" s="134"/>
      <c r="H289" s="134"/>
      <c r="I289" s="134"/>
      <c r="J289" s="134"/>
      <c r="K289" s="134"/>
      <c r="L289" s="134"/>
      <c r="M289" s="134"/>
      <c r="N289" s="134"/>
      <c r="O289" s="134"/>
      <c r="P289" s="134"/>
      <c r="Q289" s="134"/>
      <c r="R289" s="134"/>
      <c r="S289" s="134"/>
      <c r="T289" s="134"/>
      <c r="U289" s="134"/>
      <c r="V289" s="134"/>
      <c r="W289" s="134"/>
      <c r="X289" s="134"/>
      <c r="Y289" s="134"/>
      <c r="Z289" s="47"/>
      <c r="AA289" s="47"/>
      <c r="AB289" s="47"/>
      <c r="AC289" s="7"/>
      <c r="AD289" s="7"/>
      <c r="AE289" s="7"/>
      <c r="AF289" s="7"/>
      <c r="AG289" s="7"/>
      <c r="AH289" s="7"/>
      <c r="AI289" s="7"/>
      <c r="AJ289" s="7"/>
      <c r="AK289" s="7"/>
      <c r="AL289" s="7"/>
      <c r="AM289" s="7"/>
      <c r="AN289" s="7"/>
      <c r="AO289" s="7"/>
      <c r="AP289" s="7"/>
      <c r="AQ289" s="7"/>
      <c r="AR289" s="7"/>
      <c r="AS289" s="7"/>
      <c r="AT289" s="7"/>
      <c r="AU289" s="7"/>
      <c r="AV289" s="7"/>
      <c r="AW289" s="7"/>
      <c r="AX289" s="7"/>
      <c r="AY289" s="7"/>
      <c r="AZ289" s="7"/>
      <c r="BA289" s="7"/>
      <c r="BB289" s="7"/>
      <c r="BC289" s="7"/>
      <c r="BD289" s="7"/>
      <c r="BE289" s="7"/>
      <c r="BF289" s="7"/>
      <c r="BG289" s="7"/>
      <c r="BH289" s="7"/>
      <c r="BI289" s="7"/>
      <c r="BJ289" s="7"/>
      <c r="BK289" s="7"/>
      <c r="BL289" s="7"/>
      <c r="BM289" s="7"/>
      <c r="BN289" s="7"/>
      <c r="BO289" s="7"/>
      <c r="BP289" s="7"/>
      <c r="BQ289" s="7"/>
      <c r="BR289" s="6"/>
      <c r="BS289" s="6"/>
      <c r="BT289" s="6"/>
      <c r="BU289" s="6"/>
      <c r="BV289" s="6"/>
      <c r="BW289" s="6"/>
      <c r="BX289" s="6"/>
    </row>
    <row r="290" spans="1:76" ht="22.5" customHeight="1" x14ac:dyDescent="0.25">
      <c r="A290" s="134"/>
      <c r="B290" s="134"/>
      <c r="C290" s="134"/>
      <c r="D290" s="171" t="s">
        <v>203</v>
      </c>
      <c r="E290" s="134">
        <v>1983</v>
      </c>
      <c r="F290" s="134"/>
      <c r="G290" s="134"/>
      <c r="H290" s="134"/>
      <c r="I290" s="134"/>
      <c r="J290" s="134"/>
      <c r="K290" s="134"/>
      <c r="L290" s="134"/>
      <c r="M290" s="134"/>
      <c r="N290" s="134"/>
      <c r="O290" s="134"/>
      <c r="P290" s="134"/>
      <c r="Q290" s="134"/>
      <c r="R290" s="134"/>
      <c r="S290" s="134"/>
      <c r="T290" s="134"/>
      <c r="U290" s="134"/>
      <c r="V290" s="134"/>
      <c r="W290" s="134"/>
      <c r="X290" s="134"/>
      <c r="Y290" s="134"/>
      <c r="Z290" s="47"/>
      <c r="AA290" s="47"/>
      <c r="AB290" s="47"/>
      <c r="AC290" s="7"/>
      <c r="AD290" s="7"/>
      <c r="AE290" s="7"/>
      <c r="AF290" s="7"/>
      <c r="AG290" s="7"/>
      <c r="AH290" s="7"/>
      <c r="AI290" s="7"/>
      <c r="AJ290" s="7"/>
      <c r="AK290" s="7"/>
      <c r="AL290" s="7"/>
      <c r="AM290" s="7"/>
      <c r="AN290" s="7"/>
      <c r="AO290" s="7"/>
      <c r="AP290" s="7"/>
      <c r="AQ290" s="7"/>
      <c r="AR290" s="7"/>
      <c r="AS290" s="7"/>
      <c r="AT290" s="7"/>
      <c r="AU290" s="7"/>
      <c r="AV290" s="7"/>
      <c r="AW290" s="7"/>
      <c r="AX290" s="7"/>
      <c r="AY290" s="7"/>
      <c r="AZ290" s="7"/>
      <c r="BA290" s="7"/>
      <c r="BB290" s="7"/>
      <c r="BC290" s="7"/>
      <c r="BD290" s="7"/>
      <c r="BE290" s="7"/>
      <c r="BF290" s="7"/>
      <c r="BG290" s="7"/>
      <c r="BH290" s="7"/>
      <c r="BI290" s="7"/>
      <c r="BJ290" s="7"/>
      <c r="BK290" s="7"/>
      <c r="BL290" s="7"/>
      <c r="BM290" s="7"/>
      <c r="BN290" s="7"/>
      <c r="BO290" s="7"/>
      <c r="BP290" s="7"/>
      <c r="BQ290" s="7"/>
      <c r="BR290" s="6"/>
      <c r="BS290" s="6"/>
      <c r="BT290" s="6"/>
      <c r="BU290" s="6"/>
      <c r="BV290" s="6"/>
      <c r="BW290" s="6"/>
      <c r="BX290" s="6"/>
    </row>
    <row r="291" spans="1:76" ht="22.5" customHeight="1" x14ac:dyDescent="0.25">
      <c r="A291" s="134"/>
      <c r="B291" s="134"/>
      <c r="C291" s="134"/>
      <c r="D291" s="171" t="s">
        <v>204</v>
      </c>
      <c r="E291" s="141">
        <v>1984</v>
      </c>
      <c r="F291" s="134"/>
      <c r="G291" s="134"/>
      <c r="H291" s="134"/>
      <c r="I291" s="134"/>
      <c r="J291" s="134"/>
      <c r="K291" s="134"/>
      <c r="L291" s="134"/>
      <c r="M291" s="134"/>
      <c r="N291" s="134"/>
      <c r="O291" s="134"/>
      <c r="P291" s="134"/>
      <c r="Q291" s="134"/>
      <c r="R291" s="134"/>
      <c r="S291" s="134"/>
      <c r="T291" s="134"/>
      <c r="U291" s="134"/>
      <c r="V291" s="134"/>
      <c r="W291" s="134"/>
      <c r="X291" s="134"/>
      <c r="Y291" s="134"/>
      <c r="Z291" s="47"/>
      <c r="AA291" s="47"/>
      <c r="AB291" s="47"/>
      <c r="AC291" s="7"/>
      <c r="AD291" s="7"/>
      <c r="AE291" s="7"/>
      <c r="AF291" s="7"/>
      <c r="AG291" s="7"/>
      <c r="AH291" s="7"/>
      <c r="AI291" s="7"/>
      <c r="AJ291" s="7"/>
      <c r="AK291" s="7"/>
      <c r="AL291" s="7"/>
      <c r="AM291" s="7"/>
      <c r="AN291" s="7"/>
      <c r="AO291" s="7"/>
      <c r="AP291" s="7"/>
      <c r="AQ291" s="7"/>
      <c r="AR291" s="7"/>
      <c r="AS291" s="7"/>
      <c r="AT291" s="7"/>
      <c r="AU291" s="7"/>
      <c r="AV291" s="7"/>
      <c r="AW291" s="7"/>
      <c r="AX291" s="7"/>
      <c r="AY291" s="7"/>
      <c r="AZ291" s="7"/>
      <c r="BA291" s="7"/>
      <c r="BB291" s="7"/>
      <c r="BC291" s="7"/>
      <c r="BD291" s="7"/>
      <c r="BE291" s="7"/>
      <c r="BF291" s="7"/>
      <c r="BG291" s="7"/>
      <c r="BH291" s="7"/>
      <c r="BI291" s="7"/>
      <c r="BJ291" s="7"/>
      <c r="BK291" s="7"/>
      <c r="BL291" s="7"/>
      <c r="BM291" s="7"/>
      <c r="BN291" s="7"/>
      <c r="BO291" s="7"/>
      <c r="BP291" s="7"/>
      <c r="BQ291" s="7"/>
      <c r="BR291" s="6"/>
      <c r="BS291" s="6"/>
      <c r="BT291" s="6"/>
      <c r="BU291" s="6"/>
      <c r="BV291" s="6"/>
      <c r="BW291" s="6"/>
      <c r="BX291" s="6"/>
    </row>
    <row r="292" spans="1:76" ht="22.5" customHeight="1" x14ac:dyDescent="0.25">
      <c r="A292" s="134"/>
      <c r="B292" s="134"/>
      <c r="C292" s="134"/>
      <c r="D292" s="171" t="s">
        <v>205</v>
      </c>
      <c r="E292" s="134">
        <v>1985</v>
      </c>
      <c r="F292" s="134"/>
      <c r="G292" s="134"/>
      <c r="H292" s="134"/>
      <c r="I292" s="134"/>
      <c r="J292" s="134"/>
      <c r="K292" s="134"/>
      <c r="L292" s="134"/>
      <c r="M292" s="134"/>
      <c r="N292" s="134"/>
      <c r="O292" s="134"/>
      <c r="P292" s="134"/>
      <c r="Q292" s="134"/>
      <c r="R292" s="134"/>
      <c r="S292" s="134"/>
      <c r="T292" s="134"/>
      <c r="U292" s="134"/>
      <c r="V292" s="134"/>
      <c r="W292" s="134"/>
      <c r="X292" s="134"/>
      <c r="Y292" s="134"/>
      <c r="Z292" s="47"/>
      <c r="AA292" s="47"/>
      <c r="AB292" s="47"/>
      <c r="AC292" s="7"/>
      <c r="AD292" s="7"/>
      <c r="AE292" s="7"/>
      <c r="AF292" s="7"/>
      <c r="AG292" s="7"/>
      <c r="AH292" s="7"/>
      <c r="AI292" s="7"/>
      <c r="AJ292" s="7"/>
      <c r="AK292" s="7"/>
      <c r="AL292" s="7"/>
      <c r="AM292" s="7"/>
      <c r="AN292" s="7"/>
      <c r="AO292" s="7"/>
      <c r="AP292" s="7"/>
      <c r="AQ292" s="7"/>
      <c r="AR292" s="7"/>
      <c r="AS292" s="7"/>
      <c r="AT292" s="7"/>
      <c r="AU292" s="7"/>
      <c r="AV292" s="7"/>
      <c r="AW292" s="7"/>
      <c r="AX292" s="7"/>
      <c r="AY292" s="7"/>
      <c r="AZ292" s="7"/>
      <c r="BA292" s="7"/>
      <c r="BB292" s="7"/>
      <c r="BC292" s="7"/>
      <c r="BD292" s="7"/>
      <c r="BE292" s="7"/>
      <c r="BF292" s="7"/>
      <c r="BG292" s="7"/>
      <c r="BH292" s="7"/>
      <c r="BI292" s="7"/>
      <c r="BJ292" s="7"/>
      <c r="BK292" s="7"/>
      <c r="BL292" s="7"/>
      <c r="BM292" s="7"/>
      <c r="BN292" s="7"/>
      <c r="BO292" s="7"/>
      <c r="BP292" s="7"/>
      <c r="BQ292" s="7"/>
      <c r="BR292" s="6"/>
      <c r="BS292" s="6"/>
      <c r="BT292" s="6"/>
      <c r="BU292" s="6"/>
      <c r="BV292" s="6"/>
      <c r="BW292" s="6"/>
      <c r="BX292" s="6"/>
    </row>
    <row r="293" spans="1:76" ht="22.5" customHeight="1" x14ac:dyDescent="0.25">
      <c r="A293" s="134"/>
      <c r="B293" s="134"/>
      <c r="C293" s="134"/>
      <c r="D293" s="171" t="s">
        <v>206</v>
      </c>
      <c r="E293" s="141">
        <v>1986</v>
      </c>
      <c r="F293" s="134"/>
      <c r="G293" s="134"/>
      <c r="H293" s="134"/>
      <c r="I293" s="134"/>
      <c r="J293" s="134"/>
      <c r="K293" s="134"/>
      <c r="L293" s="134"/>
      <c r="M293" s="134"/>
      <c r="N293" s="134"/>
      <c r="O293" s="134"/>
      <c r="P293" s="134"/>
      <c r="Q293" s="134"/>
      <c r="R293" s="134"/>
      <c r="S293" s="134"/>
      <c r="T293" s="134"/>
      <c r="U293" s="134"/>
      <c r="V293" s="134"/>
      <c r="W293" s="134"/>
      <c r="X293" s="134"/>
      <c r="Y293" s="134"/>
      <c r="Z293" s="47"/>
      <c r="AA293" s="47"/>
      <c r="AB293" s="47"/>
      <c r="AC293" s="7"/>
      <c r="AD293" s="7"/>
      <c r="AE293" s="7"/>
      <c r="AF293" s="7"/>
      <c r="AG293" s="7"/>
      <c r="AH293" s="7"/>
      <c r="AI293" s="7"/>
      <c r="AJ293" s="7"/>
      <c r="AK293" s="7"/>
      <c r="AL293" s="7"/>
      <c r="AM293" s="7"/>
      <c r="AN293" s="7"/>
      <c r="AO293" s="7"/>
      <c r="AP293" s="7"/>
      <c r="AQ293" s="7"/>
      <c r="AR293" s="7"/>
      <c r="AS293" s="7"/>
      <c r="AT293" s="7"/>
      <c r="AU293" s="7"/>
      <c r="AV293" s="7"/>
      <c r="AW293" s="7"/>
      <c r="AX293" s="7"/>
      <c r="AY293" s="7"/>
      <c r="AZ293" s="7"/>
      <c r="BA293" s="7"/>
      <c r="BB293" s="7"/>
      <c r="BC293" s="7"/>
      <c r="BD293" s="7"/>
      <c r="BE293" s="7"/>
      <c r="BF293" s="7"/>
      <c r="BG293" s="7"/>
      <c r="BH293" s="7"/>
      <c r="BI293" s="7"/>
      <c r="BJ293" s="7"/>
      <c r="BK293" s="7"/>
      <c r="BL293" s="7"/>
      <c r="BM293" s="7"/>
      <c r="BN293" s="7"/>
      <c r="BO293" s="7"/>
      <c r="BP293" s="7"/>
      <c r="BQ293" s="7"/>
      <c r="BR293" s="6"/>
      <c r="BS293" s="6"/>
      <c r="BT293" s="6"/>
      <c r="BU293" s="6"/>
      <c r="BV293" s="6"/>
      <c r="BW293" s="6"/>
      <c r="BX293" s="6"/>
    </row>
    <row r="294" spans="1:76" ht="22.5" customHeight="1" x14ac:dyDescent="0.25">
      <c r="A294" s="134"/>
      <c r="B294" s="134"/>
      <c r="C294" s="134"/>
      <c r="D294" s="171" t="s">
        <v>207</v>
      </c>
      <c r="E294" s="134">
        <v>1987</v>
      </c>
      <c r="F294" s="134"/>
      <c r="G294" s="134"/>
      <c r="H294" s="134"/>
      <c r="I294" s="134"/>
      <c r="J294" s="134"/>
      <c r="K294" s="134"/>
      <c r="L294" s="134"/>
      <c r="M294" s="134"/>
      <c r="N294" s="134"/>
      <c r="O294" s="134"/>
      <c r="P294" s="134"/>
      <c r="Q294" s="134"/>
      <c r="R294" s="134"/>
      <c r="S294" s="134"/>
      <c r="T294" s="134"/>
      <c r="U294" s="134"/>
      <c r="V294" s="134"/>
      <c r="W294" s="134"/>
      <c r="X294" s="134"/>
      <c r="Y294" s="134"/>
      <c r="Z294" s="47"/>
      <c r="AA294" s="47"/>
      <c r="AB294" s="47"/>
      <c r="AC294" s="7"/>
      <c r="AD294" s="7"/>
      <c r="AE294" s="7"/>
      <c r="AF294" s="7"/>
      <c r="AG294" s="7"/>
      <c r="AH294" s="7"/>
      <c r="AI294" s="7"/>
      <c r="AJ294" s="7"/>
      <c r="AK294" s="7"/>
      <c r="AL294" s="7"/>
      <c r="AM294" s="7"/>
      <c r="AN294" s="7"/>
      <c r="AO294" s="7"/>
      <c r="AP294" s="7"/>
      <c r="AQ294" s="7"/>
      <c r="AR294" s="7"/>
      <c r="AS294" s="7"/>
      <c r="AT294" s="7"/>
      <c r="AU294" s="7"/>
      <c r="AV294" s="7"/>
      <c r="AW294" s="7"/>
      <c r="AX294" s="7"/>
      <c r="AY294" s="7"/>
      <c r="AZ294" s="7"/>
      <c r="BA294" s="7"/>
      <c r="BB294" s="7"/>
      <c r="BC294" s="7"/>
      <c r="BD294" s="7"/>
      <c r="BE294" s="7"/>
      <c r="BF294" s="7"/>
      <c r="BG294" s="7"/>
      <c r="BH294" s="7"/>
      <c r="BI294" s="7"/>
      <c r="BJ294" s="7"/>
      <c r="BK294" s="7"/>
      <c r="BL294" s="7"/>
      <c r="BM294" s="7"/>
      <c r="BN294" s="7"/>
      <c r="BO294" s="7"/>
      <c r="BP294" s="7"/>
      <c r="BQ294" s="7"/>
      <c r="BR294" s="6"/>
      <c r="BS294" s="6"/>
      <c r="BT294" s="6"/>
      <c r="BU294" s="6"/>
      <c r="BV294" s="6"/>
      <c r="BW294" s="6"/>
      <c r="BX294" s="6"/>
    </row>
    <row r="295" spans="1:76" ht="22.5" customHeight="1" x14ac:dyDescent="0.25">
      <c r="A295" s="134"/>
      <c r="B295" s="134"/>
      <c r="C295" s="134"/>
      <c r="D295" s="171" t="s">
        <v>208</v>
      </c>
      <c r="E295" s="141">
        <v>1988</v>
      </c>
      <c r="F295" s="134"/>
      <c r="G295" s="134"/>
      <c r="H295" s="134"/>
      <c r="I295" s="134"/>
      <c r="J295" s="134"/>
      <c r="K295" s="134"/>
      <c r="L295" s="134"/>
      <c r="M295" s="134"/>
      <c r="N295" s="134"/>
      <c r="O295" s="134"/>
      <c r="P295" s="134"/>
      <c r="Q295" s="134"/>
      <c r="R295" s="134"/>
      <c r="S295" s="134"/>
      <c r="T295" s="134"/>
      <c r="U295" s="134"/>
      <c r="V295" s="134"/>
      <c r="W295" s="134"/>
      <c r="X295" s="134"/>
      <c r="Y295" s="134"/>
      <c r="Z295" s="47"/>
      <c r="AA295" s="47"/>
      <c r="AB295" s="47"/>
      <c r="AC295" s="7"/>
      <c r="AD295" s="7"/>
      <c r="AE295" s="7"/>
      <c r="AF295" s="7"/>
      <c r="AG295" s="7"/>
      <c r="AH295" s="7"/>
      <c r="AI295" s="7"/>
      <c r="AJ295" s="7"/>
      <c r="AK295" s="7"/>
      <c r="AL295" s="7"/>
      <c r="AM295" s="7"/>
      <c r="AN295" s="7"/>
      <c r="AO295" s="7"/>
      <c r="AP295" s="7"/>
      <c r="AQ295" s="7"/>
      <c r="AR295" s="7"/>
      <c r="AS295" s="7"/>
      <c r="AT295" s="7"/>
      <c r="AU295" s="7"/>
      <c r="AV295" s="7"/>
      <c r="AW295" s="7"/>
      <c r="AX295" s="7"/>
      <c r="AY295" s="7"/>
      <c r="AZ295" s="7"/>
      <c r="BA295" s="7"/>
      <c r="BB295" s="7"/>
      <c r="BC295" s="7"/>
      <c r="BD295" s="7"/>
      <c r="BE295" s="7"/>
      <c r="BF295" s="7"/>
      <c r="BG295" s="7"/>
      <c r="BH295" s="7"/>
      <c r="BI295" s="7"/>
      <c r="BJ295" s="7"/>
      <c r="BK295" s="7"/>
      <c r="BL295" s="7"/>
      <c r="BM295" s="7"/>
      <c r="BN295" s="7"/>
      <c r="BO295" s="7"/>
      <c r="BP295" s="7"/>
      <c r="BQ295" s="7"/>
      <c r="BR295" s="6"/>
      <c r="BS295" s="6"/>
      <c r="BT295" s="6"/>
      <c r="BU295" s="6"/>
      <c r="BV295" s="6"/>
      <c r="BW295" s="6"/>
      <c r="BX295" s="6"/>
    </row>
    <row r="296" spans="1:76" ht="22.5" customHeight="1" x14ac:dyDescent="0.25">
      <c r="A296" s="134"/>
      <c r="B296" s="134"/>
      <c r="C296" s="134"/>
      <c r="D296" s="171" t="s">
        <v>209</v>
      </c>
      <c r="E296" s="134">
        <v>1989</v>
      </c>
      <c r="F296" s="134"/>
      <c r="G296" s="134"/>
      <c r="H296" s="134"/>
      <c r="I296" s="134"/>
      <c r="J296" s="134"/>
      <c r="K296" s="134"/>
      <c r="L296" s="134"/>
      <c r="M296" s="134"/>
      <c r="N296" s="134"/>
      <c r="O296" s="134"/>
      <c r="P296" s="134"/>
      <c r="Q296" s="134"/>
      <c r="R296" s="134"/>
      <c r="S296" s="134"/>
      <c r="T296" s="134"/>
      <c r="U296" s="134"/>
      <c r="V296" s="134"/>
      <c r="W296" s="134"/>
      <c r="X296" s="134"/>
      <c r="Y296" s="134"/>
      <c r="Z296" s="47"/>
      <c r="AA296" s="47"/>
      <c r="AB296" s="47"/>
      <c r="AC296" s="7"/>
      <c r="AD296" s="7"/>
      <c r="AE296" s="7"/>
      <c r="AF296" s="7"/>
      <c r="AG296" s="7"/>
      <c r="AH296" s="7"/>
      <c r="AI296" s="7"/>
      <c r="AJ296" s="7"/>
      <c r="AK296" s="7"/>
      <c r="AL296" s="7"/>
      <c r="AM296" s="7"/>
      <c r="AN296" s="7"/>
      <c r="AO296" s="7"/>
      <c r="AP296" s="7"/>
      <c r="AQ296" s="7"/>
      <c r="AR296" s="7"/>
      <c r="AS296" s="7"/>
      <c r="AT296" s="7"/>
      <c r="AU296" s="7"/>
      <c r="AV296" s="7"/>
      <c r="AW296" s="7"/>
      <c r="AX296" s="7"/>
      <c r="AY296" s="7"/>
      <c r="AZ296" s="7"/>
      <c r="BA296" s="7"/>
      <c r="BB296" s="7"/>
      <c r="BC296" s="7"/>
      <c r="BD296" s="7"/>
      <c r="BE296" s="7"/>
      <c r="BF296" s="7"/>
      <c r="BG296" s="7"/>
      <c r="BH296" s="7"/>
      <c r="BI296" s="7"/>
      <c r="BJ296" s="7"/>
      <c r="BK296" s="7"/>
      <c r="BL296" s="7"/>
      <c r="BM296" s="7"/>
      <c r="BN296" s="7"/>
      <c r="BO296" s="7"/>
      <c r="BP296" s="7"/>
      <c r="BQ296" s="7"/>
      <c r="BR296" s="6"/>
      <c r="BS296" s="6"/>
      <c r="BT296" s="6"/>
      <c r="BU296" s="6"/>
      <c r="BV296" s="6"/>
      <c r="BW296" s="6"/>
      <c r="BX296" s="6"/>
    </row>
    <row r="297" spans="1:76" ht="22.5" customHeight="1" x14ac:dyDescent="0.25">
      <c r="A297" s="134"/>
      <c r="B297" s="134"/>
      <c r="C297" s="134"/>
      <c r="D297" s="171" t="s">
        <v>210</v>
      </c>
      <c r="E297" s="141">
        <v>1990</v>
      </c>
      <c r="F297" s="134"/>
      <c r="G297" s="134"/>
      <c r="H297" s="134"/>
      <c r="I297" s="134"/>
      <c r="J297" s="134"/>
      <c r="K297" s="134"/>
      <c r="L297" s="134"/>
      <c r="M297" s="134"/>
      <c r="N297" s="134"/>
      <c r="O297" s="134"/>
      <c r="P297" s="134"/>
      <c r="Q297" s="134"/>
      <c r="R297" s="134"/>
      <c r="S297" s="134"/>
      <c r="T297" s="134"/>
      <c r="U297" s="134"/>
      <c r="V297" s="134"/>
      <c r="W297" s="134"/>
      <c r="X297" s="134"/>
      <c r="Y297" s="134"/>
      <c r="Z297" s="47"/>
      <c r="AA297" s="47"/>
      <c r="AB297" s="47"/>
      <c r="AC297" s="7"/>
      <c r="AD297" s="7"/>
      <c r="AE297" s="7"/>
      <c r="AF297" s="7"/>
      <c r="AG297" s="7"/>
      <c r="AH297" s="7"/>
      <c r="AI297" s="7"/>
      <c r="AJ297" s="7"/>
      <c r="AK297" s="7"/>
      <c r="AL297" s="7"/>
      <c r="AM297" s="7"/>
      <c r="AN297" s="7"/>
      <c r="AO297" s="7"/>
      <c r="AP297" s="7"/>
      <c r="AQ297" s="7"/>
      <c r="AR297" s="7"/>
      <c r="AS297" s="7"/>
      <c r="AT297" s="7"/>
      <c r="AU297" s="7"/>
      <c r="AV297" s="7"/>
      <c r="AW297" s="7"/>
      <c r="AX297" s="7"/>
      <c r="AY297" s="7"/>
      <c r="AZ297" s="7"/>
      <c r="BA297" s="7"/>
      <c r="BB297" s="7"/>
      <c r="BC297" s="7"/>
      <c r="BD297" s="7"/>
      <c r="BE297" s="7"/>
      <c r="BF297" s="7"/>
      <c r="BG297" s="7"/>
      <c r="BH297" s="7"/>
      <c r="BI297" s="7"/>
      <c r="BJ297" s="7"/>
      <c r="BK297" s="7"/>
      <c r="BL297" s="7"/>
      <c r="BM297" s="7"/>
      <c r="BN297" s="7"/>
      <c r="BO297" s="7"/>
      <c r="BP297" s="7"/>
      <c r="BQ297" s="7"/>
      <c r="BR297" s="6"/>
      <c r="BS297" s="6"/>
      <c r="BT297" s="6"/>
      <c r="BU297" s="6"/>
      <c r="BV297" s="6"/>
      <c r="BW297" s="6"/>
      <c r="BX297" s="6"/>
    </row>
    <row r="298" spans="1:76" ht="22.5" customHeight="1" x14ac:dyDescent="0.25">
      <c r="A298" s="134"/>
      <c r="B298" s="134"/>
      <c r="C298" s="134"/>
      <c r="D298" s="171" t="s">
        <v>211</v>
      </c>
      <c r="E298" s="134">
        <v>1991</v>
      </c>
      <c r="F298" s="134"/>
      <c r="G298" s="134"/>
      <c r="H298" s="134"/>
      <c r="I298" s="134"/>
      <c r="J298" s="134"/>
      <c r="K298" s="134"/>
      <c r="L298" s="134"/>
      <c r="M298" s="134"/>
      <c r="N298" s="134"/>
      <c r="O298" s="134"/>
      <c r="P298" s="134"/>
      <c r="Q298" s="134"/>
      <c r="R298" s="134"/>
      <c r="S298" s="134"/>
      <c r="T298" s="134"/>
      <c r="U298" s="134"/>
      <c r="V298" s="134"/>
      <c r="W298" s="134"/>
      <c r="X298" s="134"/>
      <c r="Y298" s="134"/>
      <c r="Z298" s="47"/>
      <c r="AA298" s="47"/>
      <c r="AB298" s="47"/>
      <c r="AC298" s="7"/>
      <c r="AD298" s="7"/>
      <c r="AE298" s="7"/>
      <c r="AF298" s="7"/>
      <c r="AG298" s="7"/>
      <c r="AH298" s="7"/>
      <c r="AI298" s="7"/>
      <c r="AJ298" s="7"/>
      <c r="AK298" s="7"/>
      <c r="AL298" s="7"/>
      <c r="AM298" s="7"/>
      <c r="AN298" s="7"/>
      <c r="AO298" s="7"/>
      <c r="AP298" s="7"/>
      <c r="AQ298" s="7"/>
      <c r="AR298" s="7"/>
      <c r="AS298" s="7"/>
      <c r="AT298" s="7"/>
      <c r="AU298" s="7"/>
      <c r="AV298" s="7"/>
      <c r="AW298" s="7"/>
      <c r="AX298" s="7"/>
      <c r="AY298" s="7"/>
      <c r="AZ298" s="7"/>
      <c r="BA298" s="7"/>
      <c r="BB298" s="7"/>
      <c r="BC298" s="7"/>
      <c r="BD298" s="7"/>
      <c r="BE298" s="7"/>
      <c r="BF298" s="7"/>
      <c r="BG298" s="7"/>
      <c r="BH298" s="7"/>
      <c r="BI298" s="7"/>
      <c r="BJ298" s="7"/>
      <c r="BK298" s="7"/>
      <c r="BL298" s="7"/>
      <c r="BM298" s="7"/>
      <c r="BN298" s="7"/>
      <c r="BO298" s="7"/>
      <c r="BP298" s="7"/>
      <c r="BQ298" s="7"/>
      <c r="BR298" s="6"/>
      <c r="BS298" s="6"/>
      <c r="BT298" s="6"/>
      <c r="BU298" s="6"/>
      <c r="BV298" s="6"/>
      <c r="BW298" s="6"/>
      <c r="BX298" s="6"/>
    </row>
    <row r="299" spans="1:76" ht="22.5" customHeight="1" x14ac:dyDescent="0.25">
      <c r="A299" s="134"/>
      <c r="B299" s="134"/>
      <c r="C299" s="134"/>
      <c r="D299" s="171" t="s">
        <v>212</v>
      </c>
      <c r="E299" s="141">
        <v>1992</v>
      </c>
      <c r="F299" s="134"/>
      <c r="G299" s="134"/>
      <c r="H299" s="134"/>
      <c r="I299" s="134"/>
      <c r="J299" s="134"/>
      <c r="K299" s="134"/>
      <c r="L299" s="134"/>
      <c r="M299" s="134"/>
      <c r="N299" s="134"/>
      <c r="O299" s="134"/>
      <c r="P299" s="134"/>
      <c r="Q299" s="134"/>
      <c r="R299" s="134"/>
      <c r="S299" s="134"/>
      <c r="T299" s="134"/>
      <c r="U299" s="134"/>
      <c r="V299" s="134"/>
      <c r="W299" s="134"/>
      <c r="X299" s="134"/>
      <c r="Y299" s="134"/>
      <c r="Z299" s="47"/>
      <c r="AA299" s="47"/>
      <c r="AB299" s="47"/>
      <c r="AC299" s="7"/>
      <c r="AD299" s="7"/>
      <c r="AE299" s="7"/>
      <c r="AF299" s="7"/>
      <c r="AG299" s="7"/>
      <c r="AH299" s="7"/>
      <c r="AI299" s="7"/>
      <c r="AJ299" s="7"/>
      <c r="AK299" s="7"/>
      <c r="AL299" s="7"/>
      <c r="AM299" s="7"/>
      <c r="AN299" s="7"/>
      <c r="AO299" s="7"/>
      <c r="AP299" s="7"/>
      <c r="AQ299" s="7"/>
      <c r="AR299" s="7"/>
      <c r="AS299" s="7"/>
      <c r="AT299" s="7"/>
      <c r="AU299" s="7"/>
      <c r="AV299" s="7"/>
      <c r="AW299" s="7"/>
      <c r="AX299" s="7"/>
      <c r="AY299" s="7"/>
      <c r="AZ299" s="7"/>
      <c r="BA299" s="7"/>
      <c r="BB299" s="7"/>
      <c r="BC299" s="7"/>
      <c r="BD299" s="7"/>
      <c r="BE299" s="7"/>
      <c r="BF299" s="7"/>
      <c r="BG299" s="7"/>
      <c r="BH299" s="7"/>
      <c r="BI299" s="7"/>
      <c r="BJ299" s="7"/>
      <c r="BK299" s="7"/>
      <c r="BL299" s="7"/>
      <c r="BM299" s="7"/>
      <c r="BN299" s="7"/>
      <c r="BO299" s="7"/>
      <c r="BP299" s="7"/>
      <c r="BQ299" s="7"/>
      <c r="BR299" s="6"/>
      <c r="BS299" s="6"/>
      <c r="BT299" s="6"/>
      <c r="BU299" s="6"/>
      <c r="BV299" s="6"/>
      <c r="BW299" s="6"/>
      <c r="BX299" s="6"/>
    </row>
    <row r="300" spans="1:76" ht="22.5" customHeight="1" x14ac:dyDescent="0.25">
      <c r="A300" s="134"/>
      <c r="B300" s="134"/>
      <c r="C300" s="134"/>
      <c r="D300" s="171" t="s">
        <v>213</v>
      </c>
      <c r="E300" s="134">
        <v>1993</v>
      </c>
      <c r="F300" s="134"/>
      <c r="G300" s="134"/>
      <c r="H300" s="134"/>
      <c r="I300" s="134"/>
      <c r="J300" s="134"/>
      <c r="K300" s="134"/>
      <c r="L300" s="134"/>
      <c r="M300" s="134"/>
      <c r="N300" s="134"/>
      <c r="O300" s="134"/>
      <c r="P300" s="134"/>
      <c r="Q300" s="134"/>
      <c r="R300" s="134"/>
      <c r="S300" s="134"/>
      <c r="T300" s="134"/>
      <c r="U300" s="134"/>
      <c r="V300" s="134"/>
      <c r="W300" s="134"/>
      <c r="X300" s="134"/>
      <c r="Y300" s="134"/>
      <c r="Z300" s="47"/>
      <c r="AA300" s="47"/>
      <c r="AB300" s="47"/>
      <c r="AC300" s="7"/>
      <c r="AD300" s="7"/>
      <c r="AE300" s="7"/>
      <c r="AF300" s="7"/>
      <c r="AG300" s="7"/>
      <c r="AH300" s="7"/>
      <c r="AI300" s="7"/>
      <c r="AJ300" s="7"/>
      <c r="AK300" s="7"/>
      <c r="AL300" s="7"/>
      <c r="AM300" s="7"/>
      <c r="AN300" s="7"/>
      <c r="AO300" s="7"/>
      <c r="AP300" s="7"/>
      <c r="AQ300" s="7"/>
      <c r="AR300" s="7"/>
      <c r="AS300" s="7"/>
      <c r="AT300" s="7"/>
      <c r="AU300" s="7"/>
      <c r="AV300" s="7"/>
      <c r="AW300" s="7"/>
      <c r="AX300" s="7"/>
      <c r="AY300" s="7"/>
      <c r="AZ300" s="7"/>
      <c r="BA300" s="7"/>
      <c r="BB300" s="7"/>
      <c r="BC300" s="7"/>
      <c r="BD300" s="7"/>
      <c r="BE300" s="7"/>
      <c r="BF300" s="7"/>
      <c r="BG300" s="7"/>
      <c r="BH300" s="7"/>
      <c r="BI300" s="7"/>
      <c r="BJ300" s="7"/>
      <c r="BK300" s="7"/>
      <c r="BL300" s="7"/>
      <c r="BM300" s="7"/>
      <c r="BN300" s="7"/>
      <c r="BO300" s="7"/>
      <c r="BP300" s="7"/>
      <c r="BQ300" s="7"/>
      <c r="BR300" s="6"/>
      <c r="BS300" s="6"/>
      <c r="BT300" s="6"/>
      <c r="BU300" s="6"/>
      <c r="BV300" s="6"/>
      <c r="BW300" s="6"/>
      <c r="BX300" s="6"/>
    </row>
    <row r="301" spans="1:76" ht="22.5" customHeight="1" x14ac:dyDescent="0.25">
      <c r="A301" s="134"/>
      <c r="B301" s="134"/>
      <c r="C301" s="134"/>
      <c r="D301" s="171" t="s">
        <v>214</v>
      </c>
      <c r="E301" s="141">
        <v>1994</v>
      </c>
      <c r="F301" s="134"/>
      <c r="G301" s="134"/>
      <c r="H301" s="134"/>
      <c r="I301" s="134"/>
      <c r="J301" s="134"/>
      <c r="K301" s="134"/>
      <c r="L301" s="134"/>
      <c r="M301" s="134"/>
      <c r="N301" s="134"/>
      <c r="O301" s="134"/>
      <c r="P301" s="134"/>
      <c r="Q301" s="134"/>
      <c r="R301" s="134"/>
      <c r="S301" s="134"/>
      <c r="T301" s="134"/>
      <c r="U301" s="134"/>
      <c r="V301" s="134"/>
      <c r="W301" s="134"/>
      <c r="X301" s="134"/>
      <c r="Y301" s="134"/>
      <c r="Z301" s="47"/>
      <c r="AA301" s="47"/>
      <c r="AB301" s="47"/>
      <c r="AC301" s="7"/>
      <c r="AD301" s="7"/>
      <c r="AE301" s="7"/>
      <c r="AF301" s="7"/>
      <c r="AG301" s="7"/>
      <c r="AH301" s="7"/>
      <c r="AI301" s="7"/>
      <c r="AJ301" s="7"/>
      <c r="AK301" s="7"/>
      <c r="AL301" s="7"/>
      <c r="AM301" s="7"/>
      <c r="AN301" s="7"/>
      <c r="AO301" s="7"/>
      <c r="AP301" s="7"/>
      <c r="AQ301" s="7"/>
      <c r="AR301" s="7"/>
      <c r="AS301" s="7"/>
      <c r="AT301" s="7"/>
      <c r="AU301" s="7"/>
      <c r="AV301" s="7"/>
      <c r="AW301" s="7"/>
      <c r="AX301" s="7"/>
      <c r="AY301" s="7"/>
      <c r="AZ301" s="7"/>
      <c r="BA301" s="7"/>
      <c r="BB301" s="7"/>
      <c r="BC301" s="7"/>
      <c r="BD301" s="7"/>
      <c r="BE301" s="7"/>
      <c r="BF301" s="7"/>
      <c r="BG301" s="7"/>
      <c r="BH301" s="7"/>
      <c r="BI301" s="7"/>
      <c r="BJ301" s="7"/>
      <c r="BK301" s="7"/>
      <c r="BL301" s="7"/>
      <c r="BM301" s="7"/>
      <c r="BN301" s="7"/>
      <c r="BO301" s="7"/>
      <c r="BP301" s="7"/>
      <c r="BQ301" s="7"/>
      <c r="BR301" s="6"/>
      <c r="BS301" s="6"/>
      <c r="BT301" s="6"/>
      <c r="BU301" s="6"/>
      <c r="BV301" s="6"/>
      <c r="BW301" s="6"/>
      <c r="BX301" s="6"/>
    </row>
    <row r="302" spans="1:76" ht="22.5" customHeight="1" x14ac:dyDescent="0.25">
      <c r="A302" s="134"/>
      <c r="B302" s="134"/>
      <c r="C302" s="134"/>
      <c r="D302" s="171" t="s">
        <v>215</v>
      </c>
      <c r="E302" s="134">
        <v>1995</v>
      </c>
      <c r="F302" s="134"/>
      <c r="G302" s="134"/>
      <c r="H302" s="134"/>
      <c r="I302" s="134"/>
      <c r="J302" s="134"/>
      <c r="K302" s="134"/>
      <c r="L302" s="134"/>
      <c r="M302" s="134"/>
      <c r="N302" s="134"/>
      <c r="O302" s="134"/>
      <c r="P302" s="134"/>
      <c r="Q302" s="134"/>
      <c r="R302" s="134"/>
      <c r="S302" s="134"/>
      <c r="T302" s="134"/>
      <c r="U302" s="134"/>
      <c r="V302" s="134"/>
      <c r="W302" s="134"/>
      <c r="X302" s="134"/>
      <c r="Y302" s="134"/>
      <c r="Z302" s="47"/>
      <c r="AA302" s="47"/>
      <c r="AB302" s="47"/>
      <c r="AC302" s="7"/>
      <c r="AD302" s="7"/>
      <c r="AE302" s="7"/>
      <c r="AF302" s="7"/>
      <c r="AG302" s="7"/>
      <c r="AH302" s="7"/>
      <c r="AI302" s="7"/>
      <c r="AJ302" s="7"/>
      <c r="AK302" s="7"/>
      <c r="AL302" s="7"/>
      <c r="AM302" s="7"/>
      <c r="AN302" s="7"/>
      <c r="AO302" s="7"/>
      <c r="AP302" s="7"/>
      <c r="AQ302" s="7"/>
      <c r="AR302" s="7"/>
      <c r="AS302" s="7"/>
      <c r="AT302" s="7"/>
      <c r="AU302" s="7"/>
      <c r="AV302" s="7"/>
      <c r="AW302" s="7"/>
      <c r="AX302" s="7"/>
      <c r="AY302" s="7"/>
      <c r="AZ302" s="7"/>
      <c r="BA302" s="7"/>
      <c r="BB302" s="7"/>
      <c r="BC302" s="7"/>
      <c r="BD302" s="7"/>
      <c r="BE302" s="7"/>
      <c r="BF302" s="7"/>
      <c r="BG302" s="7"/>
      <c r="BH302" s="7"/>
      <c r="BI302" s="7"/>
      <c r="BJ302" s="7"/>
      <c r="BK302" s="7"/>
      <c r="BL302" s="7"/>
      <c r="BM302" s="7"/>
      <c r="BN302" s="7"/>
      <c r="BO302" s="7"/>
      <c r="BP302" s="7"/>
      <c r="BQ302" s="7"/>
      <c r="BR302" s="6"/>
      <c r="BS302" s="6"/>
      <c r="BT302" s="6"/>
      <c r="BU302" s="6"/>
      <c r="BV302" s="6"/>
      <c r="BW302" s="6"/>
      <c r="BX302" s="6"/>
    </row>
    <row r="303" spans="1:76" ht="22.5" customHeight="1" x14ac:dyDescent="0.25">
      <c r="A303" s="134"/>
      <c r="B303" s="134"/>
      <c r="C303" s="134"/>
      <c r="D303" s="171" t="s">
        <v>216</v>
      </c>
      <c r="E303" s="141">
        <v>1996</v>
      </c>
      <c r="F303" s="134"/>
      <c r="G303" s="134"/>
      <c r="H303" s="134"/>
      <c r="I303" s="134"/>
      <c r="J303" s="134"/>
      <c r="K303" s="134"/>
      <c r="L303" s="134"/>
      <c r="M303" s="134"/>
      <c r="N303" s="134"/>
      <c r="O303" s="134"/>
      <c r="P303" s="134"/>
      <c r="Q303" s="134"/>
      <c r="R303" s="134"/>
      <c r="S303" s="134"/>
      <c r="T303" s="134"/>
      <c r="U303" s="134"/>
      <c r="V303" s="134"/>
      <c r="W303" s="134"/>
      <c r="X303" s="134"/>
      <c r="Y303" s="134"/>
      <c r="Z303" s="47"/>
      <c r="AA303" s="47"/>
      <c r="AB303" s="47"/>
      <c r="AC303" s="7"/>
      <c r="AD303" s="7"/>
      <c r="AE303" s="7"/>
      <c r="AF303" s="7"/>
      <c r="AG303" s="7"/>
      <c r="AH303" s="7"/>
      <c r="AI303" s="7"/>
      <c r="AJ303" s="7"/>
      <c r="AK303" s="7"/>
      <c r="AL303" s="7"/>
      <c r="AM303" s="7"/>
      <c r="AN303" s="7"/>
      <c r="AO303" s="7"/>
      <c r="AP303" s="7"/>
      <c r="AQ303" s="7"/>
      <c r="AR303" s="7"/>
      <c r="AS303" s="7"/>
      <c r="AT303" s="7"/>
      <c r="AU303" s="7"/>
      <c r="AV303" s="7"/>
      <c r="AW303" s="7"/>
      <c r="AX303" s="7"/>
      <c r="AY303" s="7"/>
      <c r="AZ303" s="7"/>
      <c r="BA303" s="7"/>
      <c r="BB303" s="7"/>
      <c r="BC303" s="7"/>
      <c r="BD303" s="7"/>
      <c r="BE303" s="7"/>
      <c r="BF303" s="7"/>
      <c r="BG303" s="7"/>
      <c r="BH303" s="7"/>
      <c r="BI303" s="7"/>
      <c r="BJ303" s="7"/>
      <c r="BK303" s="7"/>
      <c r="BL303" s="7"/>
      <c r="BM303" s="7"/>
      <c r="BN303" s="7"/>
      <c r="BO303" s="7"/>
      <c r="BP303" s="7"/>
      <c r="BQ303" s="7"/>
      <c r="BR303" s="6"/>
      <c r="BS303" s="6"/>
      <c r="BT303" s="6"/>
      <c r="BU303" s="6"/>
      <c r="BV303" s="6"/>
      <c r="BW303" s="6"/>
      <c r="BX303" s="6"/>
    </row>
    <row r="304" spans="1:76" ht="22.5" customHeight="1" x14ac:dyDescent="0.25">
      <c r="A304" s="134"/>
      <c r="B304" s="134"/>
      <c r="C304" s="134"/>
      <c r="D304" s="171" t="s">
        <v>217</v>
      </c>
      <c r="E304" s="134">
        <v>1997</v>
      </c>
      <c r="F304" s="134"/>
      <c r="G304" s="134"/>
      <c r="H304" s="134"/>
      <c r="I304" s="134"/>
      <c r="J304" s="134"/>
      <c r="K304" s="134"/>
      <c r="L304" s="134"/>
      <c r="M304" s="134"/>
      <c r="N304" s="134"/>
      <c r="O304" s="134"/>
      <c r="P304" s="134"/>
      <c r="Q304" s="134"/>
      <c r="R304" s="134"/>
      <c r="S304" s="134"/>
      <c r="T304" s="134"/>
      <c r="U304" s="134"/>
      <c r="V304" s="134"/>
      <c r="W304" s="134"/>
      <c r="X304" s="134"/>
      <c r="Y304" s="134"/>
      <c r="Z304" s="47"/>
      <c r="AA304" s="47"/>
      <c r="AB304" s="47"/>
      <c r="AC304" s="7"/>
      <c r="AD304" s="7"/>
      <c r="AE304" s="7"/>
      <c r="AF304" s="7"/>
      <c r="AG304" s="7"/>
      <c r="AH304" s="7"/>
      <c r="AI304" s="7"/>
      <c r="AJ304" s="7"/>
      <c r="AK304" s="7"/>
      <c r="AL304" s="7"/>
      <c r="AM304" s="7"/>
      <c r="AN304" s="7"/>
      <c r="AO304" s="7"/>
      <c r="AP304" s="7"/>
      <c r="AQ304" s="7"/>
      <c r="AR304" s="7"/>
      <c r="AS304" s="7"/>
      <c r="AT304" s="7"/>
      <c r="AU304" s="7"/>
      <c r="AV304" s="7"/>
      <c r="AW304" s="7"/>
      <c r="AX304" s="7"/>
      <c r="AY304" s="7"/>
      <c r="AZ304" s="7"/>
      <c r="BA304" s="7"/>
      <c r="BB304" s="7"/>
      <c r="BC304" s="7"/>
      <c r="BD304" s="7"/>
      <c r="BE304" s="7"/>
      <c r="BF304" s="7"/>
      <c r="BG304" s="7"/>
      <c r="BH304" s="7"/>
      <c r="BI304" s="7"/>
      <c r="BJ304" s="7"/>
      <c r="BK304" s="7"/>
      <c r="BL304" s="7"/>
      <c r="BM304" s="7"/>
      <c r="BN304" s="7"/>
      <c r="BO304" s="7"/>
      <c r="BP304" s="7"/>
      <c r="BQ304" s="7"/>
      <c r="BR304" s="6"/>
      <c r="BS304" s="6"/>
      <c r="BT304" s="6"/>
      <c r="BU304" s="6"/>
      <c r="BV304" s="6"/>
      <c r="BW304" s="6"/>
      <c r="BX304" s="6"/>
    </row>
    <row r="305" spans="1:76" ht="22.5" customHeight="1" x14ac:dyDescent="0.25">
      <c r="A305" s="134"/>
      <c r="B305" s="134"/>
      <c r="C305" s="134"/>
      <c r="D305" s="171" t="s">
        <v>218</v>
      </c>
      <c r="E305" s="141">
        <v>1998</v>
      </c>
      <c r="F305" s="134"/>
      <c r="G305" s="134"/>
      <c r="H305" s="134"/>
      <c r="I305" s="134"/>
      <c r="J305" s="134"/>
      <c r="K305" s="134"/>
      <c r="L305" s="134"/>
      <c r="M305" s="134"/>
      <c r="N305" s="134"/>
      <c r="O305" s="134"/>
      <c r="P305" s="134"/>
      <c r="Q305" s="134"/>
      <c r="R305" s="134"/>
      <c r="S305" s="134"/>
      <c r="T305" s="134"/>
      <c r="U305" s="134"/>
      <c r="V305" s="134"/>
      <c r="W305" s="134"/>
      <c r="X305" s="134"/>
      <c r="Y305" s="134"/>
      <c r="Z305" s="47"/>
      <c r="AA305" s="47"/>
      <c r="AB305" s="47"/>
      <c r="AC305" s="7"/>
      <c r="AD305" s="7"/>
      <c r="AE305" s="7"/>
      <c r="AF305" s="7"/>
      <c r="AG305" s="7"/>
      <c r="AH305" s="7"/>
      <c r="AI305" s="7"/>
      <c r="AJ305" s="7"/>
      <c r="AK305" s="7"/>
      <c r="AL305" s="7"/>
      <c r="AM305" s="7"/>
      <c r="AN305" s="7"/>
      <c r="AO305" s="7"/>
      <c r="AP305" s="7"/>
      <c r="AQ305" s="7"/>
      <c r="AR305" s="7"/>
      <c r="AS305" s="7"/>
      <c r="AT305" s="7"/>
      <c r="AU305" s="7"/>
      <c r="AV305" s="7"/>
      <c r="AW305" s="7"/>
      <c r="AX305" s="7"/>
      <c r="AY305" s="7"/>
      <c r="AZ305" s="7"/>
      <c r="BA305" s="7"/>
      <c r="BB305" s="7"/>
      <c r="BC305" s="7"/>
      <c r="BD305" s="7"/>
      <c r="BE305" s="7"/>
      <c r="BF305" s="7"/>
      <c r="BG305" s="7"/>
      <c r="BH305" s="7"/>
      <c r="BI305" s="7"/>
      <c r="BJ305" s="7"/>
      <c r="BK305" s="7"/>
      <c r="BL305" s="7"/>
      <c r="BM305" s="7"/>
      <c r="BN305" s="7"/>
      <c r="BO305" s="7"/>
      <c r="BP305" s="7"/>
      <c r="BQ305" s="7"/>
      <c r="BR305" s="6"/>
      <c r="BS305" s="6"/>
      <c r="BT305" s="6"/>
      <c r="BU305" s="6"/>
      <c r="BV305" s="6"/>
      <c r="BW305" s="6"/>
      <c r="BX305" s="6"/>
    </row>
    <row r="306" spans="1:76" ht="22.5" customHeight="1" x14ac:dyDescent="0.25">
      <c r="A306" s="134"/>
      <c r="B306" s="134"/>
      <c r="C306" s="134"/>
      <c r="D306" s="171" t="s">
        <v>219</v>
      </c>
      <c r="E306" s="134">
        <v>1999</v>
      </c>
      <c r="F306" s="134"/>
      <c r="G306" s="134"/>
      <c r="H306" s="134"/>
      <c r="I306" s="134"/>
      <c r="J306" s="134"/>
      <c r="K306" s="134"/>
      <c r="L306" s="134"/>
      <c r="M306" s="134"/>
      <c r="N306" s="134"/>
      <c r="O306" s="134"/>
      <c r="P306" s="134"/>
      <c r="Q306" s="134"/>
      <c r="R306" s="134"/>
      <c r="S306" s="134"/>
      <c r="T306" s="134"/>
      <c r="U306" s="134"/>
      <c r="V306" s="134"/>
      <c r="W306" s="134"/>
      <c r="X306" s="134"/>
      <c r="Y306" s="134"/>
      <c r="Z306" s="47"/>
      <c r="AA306" s="47"/>
      <c r="AB306" s="47"/>
      <c r="AC306" s="7"/>
      <c r="AD306" s="7"/>
      <c r="AE306" s="7"/>
      <c r="AF306" s="7"/>
      <c r="AG306" s="7"/>
      <c r="AH306" s="7"/>
      <c r="AI306" s="7"/>
      <c r="AJ306" s="7"/>
      <c r="AK306" s="7"/>
      <c r="AL306" s="7"/>
      <c r="AM306" s="7"/>
      <c r="AN306" s="7"/>
      <c r="AO306" s="7"/>
      <c r="AP306" s="7"/>
      <c r="AQ306" s="7"/>
      <c r="AR306" s="7"/>
      <c r="AS306" s="7"/>
      <c r="AT306" s="7"/>
      <c r="AU306" s="7"/>
      <c r="AV306" s="7"/>
      <c r="AW306" s="7"/>
      <c r="AX306" s="7"/>
      <c r="AY306" s="7"/>
      <c r="AZ306" s="7"/>
      <c r="BA306" s="7"/>
      <c r="BB306" s="7"/>
      <c r="BC306" s="7"/>
      <c r="BD306" s="7"/>
      <c r="BE306" s="7"/>
      <c r="BF306" s="7"/>
      <c r="BG306" s="7"/>
      <c r="BH306" s="7"/>
      <c r="BI306" s="7"/>
      <c r="BJ306" s="7"/>
      <c r="BK306" s="7"/>
      <c r="BL306" s="7"/>
      <c r="BM306" s="7"/>
      <c r="BN306" s="7"/>
      <c r="BO306" s="7"/>
      <c r="BP306" s="7"/>
      <c r="BQ306" s="7"/>
      <c r="BR306" s="6"/>
      <c r="BS306" s="6"/>
      <c r="BT306" s="6"/>
      <c r="BU306" s="6"/>
      <c r="BV306" s="6"/>
      <c r="BW306" s="6"/>
      <c r="BX306" s="6"/>
    </row>
    <row r="307" spans="1:76" ht="22.5" customHeight="1" x14ac:dyDescent="0.25">
      <c r="A307" s="134"/>
      <c r="B307" s="134"/>
      <c r="C307" s="134"/>
      <c r="D307" s="171" t="s">
        <v>220</v>
      </c>
      <c r="E307" s="141">
        <v>2000</v>
      </c>
      <c r="F307" s="134"/>
      <c r="G307" s="134"/>
      <c r="H307" s="134"/>
      <c r="I307" s="134"/>
      <c r="J307" s="134"/>
      <c r="K307" s="134"/>
      <c r="L307" s="134"/>
      <c r="M307" s="134"/>
      <c r="N307" s="134"/>
      <c r="O307" s="134"/>
      <c r="P307" s="134"/>
      <c r="Q307" s="134"/>
      <c r="R307" s="134"/>
      <c r="S307" s="134"/>
      <c r="T307" s="134"/>
      <c r="U307" s="134"/>
      <c r="V307" s="134"/>
      <c r="W307" s="134"/>
      <c r="X307" s="134"/>
      <c r="Y307" s="134"/>
      <c r="Z307" s="47"/>
      <c r="AA307" s="47"/>
      <c r="AB307" s="47"/>
      <c r="AC307" s="7"/>
      <c r="AD307" s="7"/>
      <c r="AE307" s="7"/>
      <c r="AF307" s="7"/>
      <c r="AG307" s="7"/>
      <c r="AH307" s="7"/>
      <c r="AI307" s="7"/>
      <c r="AJ307" s="7"/>
      <c r="AK307" s="7"/>
      <c r="AL307" s="7"/>
      <c r="AM307" s="7"/>
      <c r="AN307" s="7"/>
      <c r="AO307" s="7"/>
      <c r="AP307" s="7"/>
      <c r="AQ307" s="7"/>
      <c r="AR307" s="7"/>
      <c r="AS307" s="7"/>
      <c r="AT307" s="7"/>
      <c r="AU307" s="7"/>
      <c r="AV307" s="7"/>
      <c r="AW307" s="7"/>
      <c r="AX307" s="7"/>
      <c r="AY307" s="7"/>
      <c r="AZ307" s="7"/>
      <c r="BA307" s="7"/>
      <c r="BB307" s="7"/>
      <c r="BC307" s="7"/>
      <c r="BD307" s="7"/>
      <c r="BE307" s="7"/>
      <c r="BF307" s="7"/>
      <c r="BG307" s="7"/>
      <c r="BH307" s="7"/>
      <c r="BI307" s="7"/>
      <c r="BJ307" s="7"/>
      <c r="BK307" s="7"/>
      <c r="BL307" s="7"/>
      <c r="BM307" s="7"/>
      <c r="BN307" s="7"/>
      <c r="BO307" s="7"/>
      <c r="BP307" s="7"/>
      <c r="BQ307" s="7"/>
      <c r="BR307" s="6"/>
      <c r="BS307" s="6"/>
      <c r="BT307" s="6"/>
      <c r="BU307" s="6"/>
      <c r="BV307" s="6"/>
      <c r="BW307" s="6"/>
      <c r="BX307" s="6"/>
    </row>
    <row r="308" spans="1:76" ht="22.5" customHeight="1" x14ac:dyDescent="0.25">
      <c r="A308" s="134"/>
      <c r="B308" s="134"/>
      <c r="C308" s="134"/>
      <c r="D308" s="171" t="s">
        <v>221</v>
      </c>
      <c r="E308" s="134">
        <v>2001</v>
      </c>
      <c r="F308" s="134"/>
      <c r="G308" s="134"/>
      <c r="H308" s="134"/>
      <c r="I308" s="134"/>
      <c r="J308" s="134"/>
      <c r="K308" s="134"/>
      <c r="L308" s="134"/>
      <c r="M308" s="134"/>
      <c r="N308" s="134"/>
      <c r="O308" s="134"/>
      <c r="P308" s="134"/>
      <c r="Q308" s="134"/>
      <c r="R308" s="134"/>
      <c r="S308" s="134"/>
      <c r="T308" s="134"/>
      <c r="U308" s="134"/>
      <c r="V308" s="134"/>
      <c r="W308" s="134"/>
      <c r="X308" s="134"/>
      <c r="Y308" s="134"/>
      <c r="Z308" s="47"/>
      <c r="AA308" s="47"/>
      <c r="AB308" s="47"/>
      <c r="AC308" s="7"/>
      <c r="AD308" s="7"/>
      <c r="AE308" s="7"/>
      <c r="AF308" s="7"/>
      <c r="AG308" s="7"/>
      <c r="AH308" s="7"/>
      <c r="AI308" s="7"/>
      <c r="AJ308" s="7"/>
      <c r="AK308" s="7"/>
      <c r="AL308" s="7"/>
      <c r="AM308" s="7"/>
      <c r="AN308" s="7"/>
      <c r="AO308" s="7"/>
      <c r="AP308" s="7"/>
      <c r="AQ308" s="7"/>
      <c r="AR308" s="7"/>
      <c r="AS308" s="7"/>
      <c r="AT308" s="7"/>
      <c r="AU308" s="7"/>
      <c r="AV308" s="7"/>
      <c r="AW308" s="7"/>
      <c r="AX308" s="7"/>
      <c r="AY308" s="7"/>
      <c r="AZ308" s="7"/>
      <c r="BA308" s="7"/>
      <c r="BB308" s="7"/>
      <c r="BC308" s="7"/>
      <c r="BD308" s="7"/>
      <c r="BE308" s="7"/>
      <c r="BF308" s="7"/>
      <c r="BG308" s="7"/>
      <c r="BH308" s="7"/>
      <c r="BI308" s="7"/>
      <c r="BJ308" s="7"/>
      <c r="BK308" s="7"/>
      <c r="BL308" s="7"/>
      <c r="BM308" s="7"/>
      <c r="BN308" s="7"/>
      <c r="BO308" s="7"/>
      <c r="BP308" s="7"/>
      <c r="BQ308" s="7"/>
      <c r="BR308" s="6"/>
      <c r="BS308" s="6"/>
      <c r="BT308" s="6"/>
      <c r="BU308" s="6"/>
      <c r="BV308" s="6"/>
      <c r="BW308" s="6"/>
      <c r="BX308" s="6"/>
    </row>
    <row r="309" spans="1:76" ht="22.5" customHeight="1" x14ac:dyDescent="0.25">
      <c r="A309" s="134"/>
      <c r="B309" s="134"/>
      <c r="C309" s="134"/>
      <c r="D309" s="171" t="s">
        <v>222</v>
      </c>
      <c r="E309" s="141">
        <v>2002</v>
      </c>
      <c r="F309" s="134"/>
      <c r="G309" s="134"/>
      <c r="H309" s="134"/>
      <c r="I309" s="134"/>
      <c r="J309" s="134"/>
      <c r="K309" s="134"/>
      <c r="L309" s="134"/>
      <c r="M309" s="134"/>
      <c r="N309" s="134"/>
      <c r="O309" s="134"/>
      <c r="P309" s="134"/>
      <c r="Q309" s="134"/>
      <c r="R309" s="134"/>
      <c r="S309" s="134"/>
      <c r="T309" s="134"/>
      <c r="U309" s="134"/>
      <c r="V309" s="134"/>
      <c r="W309" s="134"/>
      <c r="X309" s="134"/>
      <c r="Y309" s="134"/>
      <c r="Z309" s="47"/>
      <c r="AA309" s="47"/>
      <c r="AB309" s="47"/>
      <c r="AC309" s="7"/>
      <c r="AD309" s="7"/>
      <c r="AE309" s="7"/>
      <c r="AF309" s="7"/>
      <c r="AG309" s="7"/>
      <c r="AH309" s="7"/>
      <c r="AI309" s="7"/>
      <c r="AJ309" s="7"/>
      <c r="AK309" s="7"/>
      <c r="AL309" s="7"/>
      <c r="AM309" s="7"/>
      <c r="AN309" s="7"/>
      <c r="AO309" s="7"/>
      <c r="AP309" s="7"/>
      <c r="AQ309" s="7"/>
      <c r="AR309" s="7"/>
      <c r="AS309" s="7"/>
      <c r="AT309" s="7"/>
      <c r="AU309" s="7"/>
      <c r="AV309" s="7"/>
      <c r="AW309" s="7"/>
      <c r="AX309" s="7"/>
      <c r="AY309" s="7"/>
      <c r="AZ309" s="7"/>
      <c r="BA309" s="7"/>
      <c r="BB309" s="7"/>
      <c r="BC309" s="7"/>
      <c r="BD309" s="7"/>
      <c r="BE309" s="7"/>
      <c r="BF309" s="7"/>
      <c r="BG309" s="7"/>
      <c r="BH309" s="7"/>
      <c r="BI309" s="7"/>
      <c r="BJ309" s="7"/>
      <c r="BK309" s="7"/>
      <c r="BL309" s="7"/>
      <c r="BM309" s="7"/>
      <c r="BN309" s="7"/>
      <c r="BO309" s="7"/>
      <c r="BP309" s="7"/>
      <c r="BQ309" s="7"/>
      <c r="BR309" s="6"/>
      <c r="BS309" s="6"/>
      <c r="BT309" s="6"/>
      <c r="BU309" s="6"/>
      <c r="BV309" s="6"/>
      <c r="BW309" s="6"/>
      <c r="BX309" s="6"/>
    </row>
    <row r="310" spans="1:76" ht="22.5" customHeight="1" x14ac:dyDescent="0.25">
      <c r="A310" s="134"/>
      <c r="B310" s="134"/>
      <c r="C310" s="134"/>
      <c r="D310" s="171" t="s">
        <v>223</v>
      </c>
      <c r="E310" s="134">
        <v>2003</v>
      </c>
      <c r="F310" s="134"/>
      <c r="G310" s="134"/>
      <c r="H310" s="134"/>
      <c r="I310" s="134"/>
      <c r="J310" s="134"/>
      <c r="K310" s="134"/>
      <c r="L310" s="134"/>
      <c r="M310" s="134"/>
      <c r="N310" s="134"/>
      <c r="O310" s="134"/>
      <c r="P310" s="134"/>
      <c r="Q310" s="134"/>
      <c r="R310" s="134"/>
      <c r="S310" s="134"/>
      <c r="T310" s="134"/>
      <c r="U310" s="134"/>
      <c r="V310" s="134"/>
      <c r="W310" s="134"/>
      <c r="X310" s="134"/>
      <c r="Y310" s="134"/>
      <c r="Z310" s="47"/>
      <c r="AA310" s="47"/>
      <c r="AB310" s="47"/>
      <c r="AC310" s="7"/>
      <c r="AD310" s="7"/>
      <c r="AE310" s="7"/>
      <c r="AF310" s="7"/>
      <c r="AG310" s="7"/>
      <c r="AH310" s="7"/>
      <c r="AI310" s="7"/>
      <c r="AJ310" s="7"/>
      <c r="AK310" s="7"/>
      <c r="AL310" s="7"/>
      <c r="AM310" s="7"/>
      <c r="AN310" s="7"/>
      <c r="AO310" s="7"/>
      <c r="AP310" s="7"/>
      <c r="AQ310" s="7"/>
      <c r="AR310" s="7"/>
      <c r="AS310" s="7"/>
      <c r="AT310" s="7"/>
      <c r="AU310" s="7"/>
      <c r="AV310" s="7"/>
      <c r="AW310" s="7"/>
      <c r="AX310" s="7"/>
      <c r="AY310" s="7"/>
      <c r="AZ310" s="7"/>
      <c r="BA310" s="7"/>
      <c r="BB310" s="7"/>
      <c r="BC310" s="7"/>
      <c r="BD310" s="7"/>
      <c r="BE310" s="7"/>
      <c r="BF310" s="7"/>
      <c r="BG310" s="7"/>
      <c r="BH310" s="7"/>
      <c r="BI310" s="7"/>
      <c r="BJ310" s="7"/>
      <c r="BK310" s="7"/>
      <c r="BL310" s="7"/>
      <c r="BM310" s="7"/>
      <c r="BN310" s="7"/>
      <c r="BO310" s="7"/>
      <c r="BP310" s="7"/>
      <c r="BQ310" s="7"/>
      <c r="BR310" s="6"/>
      <c r="BS310" s="6"/>
      <c r="BT310" s="6"/>
      <c r="BU310" s="6"/>
      <c r="BV310" s="6"/>
      <c r="BW310" s="6"/>
      <c r="BX310" s="6"/>
    </row>
    <row r="311" spans="1:76" ht="22.5" customHeight="1" x14ac:dyDescent="0.25">
      <c r="A311" s="134"/>
      <c r="B311" s="134"/>
      <c r="C311" s="134"/>
      <c r="D311" s="171" t="s">
        <v>224</v>
      </c>
      <c r="E311" s="141">
        <v>2004</v>
      </c>
      <c r="F311" s="134"/>
      <c r="G311" s="134"/>
      <c r="H311" s="134"/>
      <c r="I311" s="134"/>
      <c r="J311" s="134"/>
      <c r="K311" s="134"/>
      <c r="L311" s="134"/>
      <c r="M311" s="134"/>
      <c r="N311" s="134"/>
      <c r="O311" s="134"/>
      <c r="P311" s="134"/>
      <c r="Q311" s="134"/>
      <c r="R311" s="134"/>
      <c r="S311" s="134"/>
      <c r="T311" s="134"/>
      <c r="U311" s="134"/>
      <c r="V311" s="134"/>
      <c r="W311" s="134"/>
      <c r="X311" s="134"/>
      <c r="Y311" s="134"/>
      <c r="Z311" s="47"/>
      <c r="AA311" s="47"/>
      <c r="AB311" s="47"/>
      <c r="AC311" s="7"/>
      <c r="AD311" s="7"/>
      <c r="AE311" s="7"/>
      <c r="AF311" s="7"/>
      <c r="AG311" s="7"/>
      <c r="AH311" s="7"/>
      <c r="AI311" s="7"/>
      <c r="AJ311" s="7"/>
      <c r="AK311" s="7"/>
      <c r="AL311" s="7"/>
      <c r="AM311" s="7"/>
      <c r="AN311" s="7"/>
      <c r="AO311" s="7"/>
      <c r="AP311" s="7"/>
      <c r="AQ311" s="7"/>
      <c r="AR311" s="7"/>
      <c r="AS311" s="7"/>
      <c r="AT311" s="7"/>
      <c r="AU311" s="7"/>
      <c r="AV311" s="7"/>
      <c r="AW311" s="7"/>
      <c r="AX311" s="7"/>
      <c r="AY311" s="7"/>
      <c r="AZ311" s="7"/>
      <c r="BA311" s="7"/>
      <c r="BB311" s="7"/>
      <c r="BC311" s="7"/>
      <c r="BD311" s="7"/>
      <c r="BE311" s="7"/>
      <c r="BF311" s="7"/>
      <c r="BG311" s="7"/>
      <c r="BH311" s="7"/>
      <c r="BI311" s="7"/>
      <c r="BJ311" s="7"/>
      <c r="BK311" s="7"/>
      <c r="BL311" s="7"/>
      <c r="BM311" s="7"/>
      <c r="BN311" s="7"/>
      <c r="BO311" s="7"/>
      <c r="BP311" s="7"/>
      <c r="BQ311" s="7"/>
      <c r="BR311" s="6"/>
      <c r="BS311" s="6"/>
      <c r="BT311" s="6"/>
      <c r="BU311" s="6"/>
      <c r="BV311" s="6"/>
      <c r="BW311" s="6"/>
      <c r="BX311" s="6"/>
    </row>
    <row r="312" spans="1:76" ht="22.5" customHeight="1" x14ac:dyDescent="0.25">
      <c r="A312" s="134"/>
      <c r="B312" s="134"/>
      <c r="C312" s="134"/>
      <c r="D312" s="171" t="s">
        <v>225</v>
      </c>
      <c r="E312" s="134">
        <v>2005</v>
      </c>
      <c r="F312" s="134"/>
      <c r="G312" s="134"/>
      <c r="H312" s="134"/>
      <c r="I312" s="134"/>
      <c r="J312" s="134"/>
      <c r="K312" s="134"/>
      <c r="L312" s="134"/>
      <c r="M312" s="134"/>
      <c r="N312" s="134"/>
      <c r="O312" s="134"/>
      <c r="P312" s="134"/>
      <c r="Q312" s="134"/>
      <c r="R312" s="134"/>
      <c r="S312" s="134"/>
      <c r="T312" s="134"/>
      <c r="U312" s="134"/>
      <c r="V312" s="134"/>
      <c r="W312" s="134"/>
      <c r="X312" s="134"/>
      <c r="Y312" s="134"/>
      <c r="Z312" s="47"/>
      <c r="AA312" s="47"/>
      <c r="AB312" s="47"/>
      <c r="AC312" s="7"/>
      <c r="AD312" s="7"/>
      <c r="AE312" s="7"/>
      <c r="AF312" s="7"/>
      <c r="AG312" s="7"/>
      <c r="AH312" s="7"/>
      <c r="AI312" s="7"/>
      <c r="AJ312" s="7"/>
      <c r="AK312" s="7"/>
      <c r="AL312" s="7"/>
      <c r="AM312" s="7"/>
      <c r="AN312" s="7"/>
      <c r="AO312" s="7"/>
      <c r="AP312" s="7"/>
      <c r="AQ312" s="7"/>
      <c r="AR312" s="7"/>
      <c r="AS312" s="7"/>
      <c r="AT312" s="7"/>
      <c r="AU312" s="7"/>
      <c r="AV312" s="7"/>
      <c r="AW312" s="7"/>
      <c r="AX312" s="7"/>
      <c r="AY312" s="7"/>
      <c r="AZ312" s="7"/>
      <c r="BA312" s="7"/>
      <c r="BB312" s="7"/>
      <c r="BC312" s="7"/>
      <c r="BD312" s="7"/>
      <c r="BE312" s="7"/>
      <c r="BF312" s="7"/>
      <c r="BG312" s="7"/>
      <c r="BH312" s="7"/>
      <c r="BI312" s="7"/>
      <c r="BJ312" s="7"/>
      <c r="BK312" s="7"/>
      <c r="BL312" s="7"/>
      <c r="BM312" s="7"/>
      <c r="BN312" s="7"/>
      <c r="BO312" s="7"/>
      <c r="BP312" s="7"/>
      <c r="BQ312" s="7"/>
      <c r="BR312" s="6"/>
      <c r="BS312" s="6"/>
      <c r="BT312" s="6"/>
      <c r="BU312" s="6"/>
      <c r="BV312" s="6"/>
      <c r="BW312" s="6"/>
      <c r="BX312" s="6"/>
    </row>
    <row r="313" spans="1:76" ht="22.5" customHeight="1" x14ac:dyDescent="0.25">
      <c r="A313" s="134"/>
      <c r="B313" s="134"/>
      <c r="C313" s="134"/>
      <c r="D313" s="171" t="s">
        <v>226</v>
      </c>
      <c r="E313" s="141">
        <v>2006</v>
      </c>
      <c r="F313" s="134"/>
      <c r="G313" s="134"/>
      <c r="H313" s="134"/>
      <c r="I313" s="134"/>
      <c r="J313" s="134"/>
      <c r="K313" s="134"/>
      <c r="L313" s="134"/>
      <c r="M313" s="134"/>
      <c r="N313" s="134"/>
      <c r="O313" s="134"/>
      <c r="P313" s="134"/>
      <c r="Q313" s="134"/>
      <c r="R313" s="134"/>
      <c r="S313" s="134"/>
      <c r="T313" s="134"/>
      <c r="U313" s="134"/>
      <c r="V313" s="134"/>
      <c r="W313" s="134"/>
      <c r="X313" s="134"/>
      <c r="Y313" s="134"/>
      <c r="Z313" s="47"/>
      <c r="AA313" s="47"/>
      <c r="AB313" s="47"/>
      <c r="AC313" s="7"/>
      <c r="AD313" s="7"/>
      <c r="AE313" s="7"/>
      <c r="AF313" s="7"/>
      <c r="AG313" s="7"/>
      <c r="AH313" s="7"/>
      <c r="AI313" s="7"/>
      <c r="AJ313" s="7"/>
      <c r="AK313" s="7"/>
      <c r="AL313" s="7"/>
      <c r="AM313" s="7"/>
      <c r="AN313" s="7"/>
      <c r="AO313" s="7"/>
      <c r="AP313" s="7"/>
      <c r="AQ313" s="7"/>
      <c r="AR313" s="7"/>
      <c r="AS313" s="7"/>
      <c r="AT313" s="7"/>
      <c r="AU313" s="7"/>
      <c r="AV313" s="7"/>
      <c r="AW313" s="7"/>
      <c r="AX313" s="7"/>
      <c r="AY313" s="7"/>
      <c r="AZ313" s="7"/>
      <c r="BA313" s="7"/>
      <c r="BB313" s="7"/>
      <c r="BC313" s="7"/>
      <c r="BD313" s="7"/>
      <c r="BE313" s="7"/>
      <c r="BF313" s="7"/>
      <c r="BG313" s="7"/>
      <c r="BH313" s="7"/>
      <c r="BI313" s="7"/>
      <c r="BJ313" s="7"/>
      <c r="BK313" s="7"/>
      <c r="BL313" s="7"/>
      <c r="BM313" s="7"/>
      <c r="BN313" s="7"/>
      <c r="BO313" s="7"/>
      <c r="BP313" s="7"/>
      <c r="BQ313" s="7"/>
      <c r="BR313" s="6"/>
      <c r="BS313" s="6"/>
      <c r="BT313" s="6"/>
      <c r="BU313" s="6"/>
      <c r="BV313" s="6"/>
      <c r="BW313" s="6"/>
      <c r="BX313" s="6"/>
    </row>
    <row r="314" spans="1:76" ht="22.5" customHeight="1" x14ac:dyDescent="0.25">
      <c r="A314" s="134"/>
      <c r="B314" s="134"/>
      <c r="C314" s="134"/>
      <c r="D314" s="171" t="s">
        <v>227</v>
      </c>
      <c r="E314" s="134">
        <v>2007</v>
      </c>
      <c r="F314" s="134"/>
      <c r="G314" s="134"/>
      <c r="H314" s="134"/>
      <c r="I314" s="134"/>
      <c r="J314" s="134"/>
      <c r="K314" s="134"/>
      <c r="L314" s="134"/>
      <c r="M314" s="134"/>
      <c r="N314" s="134"/>
      <c r="O314" s="134"/>
      <c r="P314" s="134"/>
      <c r="Q314" s="134"/>
      <c r="R314" s="134"/>
      <c r="S314" s="134"/>
      <c r="T314" s="134"/>
      <c r="U314" s="134"/>
      <c r="V314" s="134"/>
      <c r="W314" s="134"/>
      <c r="X314" s="134"/>
      <c r="Y314" s="134"/>
      <c r="Z314" s="47"/>
      <c r="AA314" s="47"/>
      <c r="AB314" s="47"/>
      <c r="AC314" s="7"/>
      <c r="AD314" s="7"/>
      <c r="AE314" s="7"/>
      <c r="AF314" s="7"/>
      <c r="AG314" s="7"/>
      <c r="AH314" s="7"/>
      <c r="AI314" s="7"/>
      <c r="AJ314" s="7"/>
      <c r="AK314" s="7"/>
      <c r="AL314" s="7"/>
      <c r="AM314" s="7"/>
      <c r="AN314" s="7"/>
      <c r="AO314" s="7"/>
      <c r="AP314" s="7"/>
      <c r="AQ314" s="7"/>
      <c r="AR314" s="7"/>
      <c r="AS314" s="7"/>
      <c r="AT314" s="7"/>
      <c r="AU314" s="7"/>
      <c r="AV314" s="7"/>
      <c r="AW314" s="7"/>
      <c r="AX314" s="7"/>
      <c r="AY314" s="7"/>
      <c r="AZ314" s="7"/>
      <c r="BA314" s="7"/>
      <c r="BB314" s="7"/>
      <c r="BC314" s="7"/>
      <c r="BD314" s="7"/>
      <c r="BE314" s="7"/>
      <c r="BF314" s="7"/>
      <c r="BG314" s="7"/>
      <c r="BH314" s="7"/>
      <c r="BI314" s="7"/>
      <c r="BJ314" s="7"/>
      <c r="BK314" s="7"/>
      <c r="BL314" s="7"/>
      <c r="BM314" s="7"/>
      <c r="BN314" s="7"/>
      <c r="BO314" s="7"/>
      <c r="BP314" s="7"/>
      <c r="BQ314" s="7"/>
      <c r="BR314" s="6"/>
      <c r="BS314" s="6"/>
      <c r="BT314" s="6"/>
      <c r="BU314" s="6"/>
      <c r="BV314" s="6"/>
      <c r="BW314" s="6"/>
      <c r="BX314" s="6"/>
    </row>
    <row r="315" spans="1:76" ht="22.5" customHeight="1" x14ac:dyDescent="0.25">
      <c r="A315" s="134"/>
      <c r="B315" s="134"/>
      <c r="C315" s="134"/>
      <c r="D315" s="171" t="s">
        <v>228</v>
      </c>
      <c r="E315" s="141">
        <v>2008</v>
      </c>
      <c r="F315" s="134"/>
      <c r="G315" s="134"/>
      <c r="H315" s="134"/>
      <c r="I315" s="134"/>
      <c r="J315" s="134"/>
      <c r="K315" s="134"/>
      <c r="L315" s="134"/>
      <c r="M315" s="134"/>
      <c r="N315" s="134"/>
      <c r="O315" s="134"/>
      <c r="P315" s="134"/>
      <c r="Q315" s="134"/>
      <c r="R315" s="134"/>
      <c r="S315" s="134"/>
      <c r="T315" s="134"/>
      <c r="U315" s="134"/>
      <c r="V315" s="134"/>
      <c r="W315" s="134"/>
      <c r="X315" s="134"/>
      <c r="Y315" s="134"/>
      <c r="Z315" s="47"/>
      <c r="AA315" s="47"/>
      <c r="AB315" s="47"/>
      <c r="AC315" s="7"/>
      <c r="AD315" s="7"/>
      <c r="AE315" s="7"/>
      <c r="AF315" s="7"/>
      <c r="AG315" s="7"/>
      <c r="AH315" s="7"/>
      <c r="AI315" s="7"/>
      <c r="AJ315" s="7"/>
      <c r="AK315" s="7"/>
      <c r="AL315" s="7"/>
      <c r="AM315" s="7"/>
      <c r="AN315" s="7"/>
      <c r="AO315" s="7"/>
      <c r="AP315" s="7"/>
      <c r="AQ315" s="7"/>
      <c r="AR315" s="7"/>
      <c r="AS315" s="7"/>
      <c r="AT315" s="7"/>
      <c r="AU315" s="7"/>
      <c r="AV315" s="7"/>
      <c r="AW315" s="7"/>
      <c r="AX315" s="7"/>
      <c r="AY315" s="7"/>
      <c r="AZ315" s="7"/>
      <c r="BA315" s="7"/>
      <c r="BB315" s="7"/>
      <c r="BC315" s="7"/>
      <c r="BD315" s="7"/>
      <c r="BE315" s="7"/>
      <c r="BF315" s="7"/>
      <c r="BG315" s="7"/>
      <c r="BH315" s="7"/>
      <c r="BI315" s="7"/>
      <c r="BJ315" s="7"/>
      <c r="BK315" s="7"/>
      <c r="BL315" s="7"/>
      <c r="BM315" s="7"/>
      <c r="BN315" s="7"/>
      <c r="BO315" s="7"/>
      <c r="BP315" s="7"/>
      <c r="BQ315" s="7"/>
      <c r="BR315" s="6"/>
      <c r="BS315" s="6"/>
      <c r="BT315" s="6"/>
      <c r="BU315" s="6"/>
      <c r="BV315" s="6"/>
      <c r="BW315" s="6"/>
      <c r="BX315" s="6"/>
    </row>
    <row r="316" spans="1:76" ht="22.5" customHeight="1" x14ac:dyDescent="0.25">
      <c r="A316" s="134"/>
      <c r="B316" s="134"/>
      <c r="C316" s="134"/>
      <c r="D316" s="171" t="s">
        <v>229</v>
      </c>
      <c r="E316" s="134">
        <v>2009</v>
      </c>
      <c r="F316" s="134"/>
      <c r="G316" s="134"/>
      <c r="H316" s="134"/>
      <c r="I316" s="134"/>
      <c r="J316" s="134"/>
      <c r="K316" s="134"/>
      <c r="L316" s="134"/>
      <c r="M316" s="134"/>
      <c r="N316" s="134"/>
      <c r="O316" s="134"/>
      <c r="P316" s="134"/>
      <c r="Q316" s="134"/>
      <c r="R316" s="134"/>
      <c r="S316" s="134"/>
      <c r="T316" s="134"/>
      <c r="U316" s="134"/>
      <c r="V316" s="134"/>
      <c r="W316" s="134"/>
      <c r="X316" s="134"/>
      <c r="Y316" s="134"/>
      <c r="Z316" s="47"/>
      <c r="AA316" s="47"/>
      <c r="AB316" s="47"/>
      <c r="AC316" s="7"/>
      <c r="AD316" s="7"/>
      <c r="AE316" s="7"/>
      <c r="AF316" s="7"/>
      <c r="AG316" s="7"/>
      <c r="AH316" s="7"/>
      <c r="AI316" s="7"/>
      <c r="AJ316" s="7"/>
      <c r="AK316" s="7"/>
      <c r="AL316" s="7"/>
      <c r="AM316" s="7"/>
      <c r="AN316" s="7"/>
      <c r="AO316" s="7"/>
      <c r="AP316" s="7"/>
      <c r="AQ316" s="7"/>
      <c r="AR316" s="7"/>
      <c r="AS316" s="7"/>
      <c r="AT316" s="7"/>
      <c r="AU316" s="7"/>
      <c r="AV316" s="7"/>
      <c r="AW316" s="7"/>
      <c r="AX316" s="7"/>
      <c r="AY316" s="7"/>
      <c r="AZ316" s="7"/>
      <c r="BA316" s="7"/>
      <c r="BB316" s="7"/>
      <c r="BC316" s="7"/>
      <c r="BD316" s="7"/>
      <c r="BE316" s="7"/>
      <c r="BF316" s="7"/>
      <c r="BG316" s="7"/>
      <c r="BH316" s="7"/>
      <c r="BI316" s="7"/>
      <c r="BJ316" s="7"/>
      <c r="BK316" s="7"/>
      <c r="BL316" s="7"/>
      <c r="BM316" s="7"/>
      <c r="BN316" s="7"/>
      <c r="BO316" s="7"/>
      <c r="BP316" s="7"/>
      <c r="BQ316" s="7"/>
      <c r="BR316" s="6"/>
      <c r="BS316" s="6"/>
      <c r="BT316" s="6"/>
      <c r="BU316" s="6"/>
      <c r="BV316" s="6"/>
      <c r="BW316" s="6"/>
      <c r="BX316" s="6"/>
    </row>
    <row r="317" spans="1:76" ht="22.5" customHeight="1" x14ac:dyDescent="0.25">
      <c r="A317" s="134"/>
      <c r="B317" s="134"/>
      <c r="C317" s="134"/>
      <c r="D317" s="171" t="s">
        <v>230</v>
      </c>
      <c r="E317" s="141">
        <v>2010</v>
      </c>
      <c r="F317" s="134"/>
      <c r="G317" s="134"/>
      <c r="H317" s="134"/>
      <c r="I317" s="134"/>
      <c r="J317" s="134"/>
      <c r="K317" s="134"/>
      <c r="L317" s="134"/>
      <c r="M317" s="134"/>
      <c r="N317" s="134"/>
      <c r="O317" s="134"/>
      <c r="P317" s="134"/>
      <c r="Q317" s="134"/>
      <c r="R317" s="134"/>
      <c r="S317" s="134"/>
      <c r="T317" s="134"/>
      <c r="U317" s="134"/>
      <c r="V317" s="134"/>
      <c r="W317" s="134"/>
      <c r="X317" s="134"/>
      <c r="Y317" s="134"/>
      <c r="Z317" s="47"/>
      <c r="AA317" s="47"/>
      <c r="AB317" s="47"/>
      <c r="AC317" s="7"/>
      <c r="AD317" s="7"/>
      <c r="AE317" s="7"/>
      <c r="AF317" s="7"/>
      <c r="AG317" s="7"/>
      <c r="AH317" s="7"/>
      <c r="AI317" s="7"/>
      <c r="AJ317" s="7"/>
      <c r="AK317" s="7"/>
      <c r="AL317" s="7"/>
      <c r="AM317" s="7"/>
      <c r="AN317" s="7"/>
      <c r="AO317" s="7"/>
      <c r="AP317" s="7"/>
      <c r="AQ317" s="7"/>
      <c r="AR317" s="7"/>
      <c r="AS317" s="7"/>
      <c r="AT317" s="7"/>
      <c r="AU317" s="7"/>
      <c r="AV317" s="7"/>
      <c r="AW317" s="7"/>
      <c r="AX317" s="7"/>
      <c r="AY317" s="7"/>
      <c r="AZ317" s="7"/>
      <c r="BA317" s="7"/>
      <c r="BB317" s="7"/>
      <c r="BC317" s="7"/>
      <c r="BD317" s="7"/>
      <c r="BE317" s="7"/>
      <c r="BF317" s="7"/>
      <c r="BG317" s="7"/>
      <c r="BH317" s="7"/>
      <c r="BI317" s="7"/>
      <c r="BJ317" s="7"/>
      <c r="BK317" s="7"/>
      <c r="BL317" s="7"/>
      <c r="BM317" s="7"/>
      <c r="BN317" s="7"/>
      <c r="BO317" s="7"/>
      <c r="BP317" s="7"/>
      <c r="BQ317" s="7"/>
      <c r="BR317" s="6"/>
      <c r="BS317" s="6"/>
      <c r="BT317" s="6"/>
      <c r="BU317" s="6"/>
      <c r="BV317" s="6"/>
      <c r="BW317" s="6"/>
      <c r="BX317" s="6"/>
    </row>
    <row r="318" spans="1:76" ht="22.5" customHeight="1" x14ac:dyDescent="0.25">
      <c r="A318" s="134"/>
      <c r="B318" s="134"/>
      <c r="C318" s="134"/>
      <c r="D318" s="171" t="s">
        <v>231</v>
      </c>
      <c r="E318" s="134">
        <v>2011</v>
      </c>
      <c r="F318" s="134"/>
      <c r="G318" s="134"/>
      <c r="H318" s="134"/>
      <c r="I318" s="134"/>
      <c r="J318" s="134"/>
      <c r="K318" s="134"/>
      <c r="L318" s="134"/>
      <c r="M318" s="134"/>
      <c r="N318" s="134"/>
      <c r="O318" s="134"/>
      <c r="P318" s="134"/>
      <c r="Q318" s="134"/>
      <c r="R318" s="134"/>
      <c r="S318" s="134"/>
      <c r="T318" s="134"/>
      <c r="U318" s="134"/>
      <c r="V318" s="134"/>
      <c r="W318" s="134"/>
      <c r="X318" s="134"/>
      <c r="Y318" s="134"/>
      <c r="Z318" s="47"/>
      <c r="AA318" s="47"/>
      <c r="AB318" s="47"/>
      <c r="AC318" s="7"/>
      <c r="AD318" s="7"/>
      <c r="AE318" s="7"/>
      <c r="AF318" s="7"/>
      <c r="AG318" s="7"/>
      <c r="AH318" s="7"/>
      <c r="AI318" s="7"/>
      <c r="AJ318" s="7"/>
      <c r="AK318" s="7"/>
      <c r="AL318" s="7"/>
      <c r="AM318" s="7"/>
      <c r="AN318" s="7"/>
      <c r="AO318" s="7"/>
      <c r="AP318" s="7"/>
      <c r="AQ318" s="7"/>
      <c r="AR318" s="7"/>
      <c r="AS318" s="7"/>
      <c r="AT318" s="7"/>
      <c r="AU318" s="7"/>
      <c r="AV318" s="7"/>
      <c r="AW318" s="7"/>
      <c r="AX318" s="7"/>
      <c r="AY318" s="7"/>
      <c r="AZ318" s="7"/>
      <c r="BA318" s="7"/>
      <c r="BB318" s="7"/>
      <c r="BC318" s="7"/>
      <c r="BD318" s="7"/>
      <c r="BE318" s="7"/>
      <c r="BF318" s="7"/>
      <c r="BG318" s="7"/>
      <c r="BH318" s="7"/>
      <c r="BI318" s="7"/>
      <c r="BJ318" s="7"/>
      <c r="BK318" s="7"/>
      <c r="BL318" s="7"/>
      <c r="BM318" s="7"/>
      <c r="BN318" s="7"/>
      <c r="BO318" s="7"/>
      <c r="BP318" s="7"/>
      <c r="BQ318" s="7"/>
      <c r="BR318" s="6"/>
      <c r="BS318" s="6"/>
      <c r="BT318" s="6"/>
      <c r="BU318" s="6"/>
      <c r="BV318" s="6"/>
      <c r="BW318" s="6"/>
      <c r="BX318" s="6"/>
    </row>
    <row r="319" spans="1:76" ht="22.5" customHeight="1" x14ac:dyDescent="0.25">
      <c r="A319" s="134"/>
      <c r="B319" s="134"/>
      <c r="C319" s="134"/>
      <c r="D319" s="171" t="s">
        <v>232</v>
      </c>
      <c r="E319" s="134">
        <v>2012</v>
      </c>
      <c r="F319" s="134"/>
      <c r="G319" s="134"/>
      <c r="H319" s="134"/>
      <c r="I319" s="134"/>
      <c r="J319" s="134"/>
      <c r="K319" s="134"/>
      <c r="L319" s="134"/>
      <c r="M319" s="134"/>
      <c r="N319" s="134"/>
      <c r="O319" s="134"/>
      <c r="P319" s="134"/>
      <c r="Q319" s="134"/>
      <c r="R319" s="134"/>
      <c r="S319" s="134"/>
      <c r="T319" s="134"/>
      <c r="U319" s="134"/>
      <c r="V319" s="134"/>
      <c r="W319" s="134"/>
      <c r="X319" s="134"/>
      <c r="Y319" s="134"/>
      <c r="Z319" s="47"/>
      <c r="AA319" s="47"/>
      <c r="AB319" s="47"/>
      <c r="AC319" s="7"/>
      <c r="AD319" s="7"/>
      <c r="AE319" s="7"/>
      <c r="AF319" s="7"/>
      <c r="AG319" s="7"/>
      <c r="AH319" s="7"/>
      <c r="AI319" s="7"/>
      <c r="AJ319" s="7"/>
      <c r="AK319" s="7"/>
      <c r="AL319" s="7"/>
      <c r="AM319" s="7"/>
      <c r="AN319" s="7"/>
      <c r="AO319" s="7"/>
      <c r="AP319" s="7"/>
      <c r="AQ319" s="7"/>
      <c r="AR319" s="7"/>
      <c r="AS319" s="7"/>
      <c r="AT319" s="7"/>
      <c r="AU319" s="7"/>
      <c r="AV319" s="7"/>
      <c r="AW319" s="7"/>
      <c r="AX319" s="7"/>
      <c r="AY319" s="7"/>
      <c r="AZ319" s="7"/>
      <c r="BA319" s="7"/>
      <c r="BB319" s="7"/>
      <c r="BC319" s="7"/>
      <c r="BD319" s="7"/>
      <c r="BE319" s="7"/>
      <c r="BF319" s="7"/>
      <c r="BG319" s="7"/>
      <c r="BH319" s="7"/>
      <c r="BI319" s="7"/>
      <c r="BJ319" s="7"/>
      <c r="BK319" s="7"/>
      <c r="BL319" s="7"/>
      <c r="BM319" s="7"/>
      <c r="BN319" s="7"/>
      <c r="BO319" s="7"/>
      <c r="BP319" s="7"/>
      <c r="BQ319" s="7"/>
      <c r="BR319" s="6"/>
      <c r="BS319" s="6"/>
      <c r="BT319" s="6"/>
      <c r="BU319" s="6"/>
      <c r="BV319" s="6"/>
      <c r="BW319" s="6"/>
      <c r="BX319" s="6"/>
    </row>
    <row r="320" spans="1:76" ht="22.5" customHeight="1" x14ac:dyDescent="0.25">
      <c r="A320" s="134"/>
      <c r="B320" s="134"/>
      <c r="C320" s="134"/>
      <c r="D320" s="171" t="s">
        <v>233</v>
      </c>
      <c r="E320" s="134">
        <v>2013</v>
      </c>
      <c r="F320" s="134"/>
      <c r="G320" s="134"/>
      <c r="H320" s="134"/>
      <c r="I320" s="134"/>
      <c r="J320" s="134"/>
      <c r="K320" s="134"/>
      <c r="L320" s="134"/>
      <c r="M320" s="134"/>
      <c r="N320" s="134"/>
      <c r="O320" s="134"/>
      <c r="P320" s="134"/>
      <c r="Q320" s="134"/>
      <c r="R320" s="134"/>
      <c r="S320" s="134"/>
      <c r="T320" s="134"/>
      <c r="U320" s="134"/>
      <c r="V320" s="134"/>
      <c r="W320" s="134"/>
      <c r="X320" s="134"/>
      <c r="Y320" s="134"/>
      <c r="Z320" s="47"/>
      <c r="AA320" s="47"/>
      <c r="AB320" s="47"/>
      <c r="AC320" s="7"/>
      <c r="AD320" s="7"/>
      <c r="AE320" s="7"/>
      <c r="AF320" s="7"/>
      <c r="AG320" s="7"/>
      <c r="AH320" s="7"/>
      <c r="AI320" s="7"/>
      <c r="AJ320" s="7"/>
      <c r="AK320" s="7"/>
      <c r="AL320" s="7"/>
      <c r="AM320" s="7"/>
      <c r="AN320" s="7"/>
      <c r="AO320" s="7"/>
      <c r="AP320" s="7"/>
      <c r="AQ320" s="7"/>
      <c r="AR320" s="7"/>
      <c r="AS320" s="7"/>
      <c r="AT320" s="7"/>
      <c r="AU320" s="7"/>
      <c r="AV320" s="7"/>
      <c r="AW320" s="7"/>
      <c r="AX320" s="7"/>
      <c r="AY320" s="7"/>
      <c r="AZ320" s="7"/>
      <c r="BA320" s="7"/>
      <c r="BB320" s="7"/>
      <c r="BC320" s="7"/>
      <c r="BD320" s="7"/>
      <c r="BE320" s="7"/>
      <c r="BF320" s="7"/>
      <c r="BG320" s="7"/>
      <c r="BH320" s="7"/>
      <c r="BI320" s="7"/>
      <c r="BJ320" s="7"/>
      <c r="BK320" s="7"/>
      <c r="BL320" s="7"/>
      <c r="BM320" s="7"/>
      <c r="BN320" s="7"/>
      <c r="BO320" s="7"/>
      <c r="BP320" s="7"/>
      <c r="BQ320" s="7"/>
      <c r="BR320" s="6"/>
      <c r="BS320" s="6"/>
      <c r="BT320" s="6"/>
      <c r="BU320" s="6"/>
      <c r="BV320" s="6"/>
      <c r="BW320" s="6"/>
      <c r="BX320" s="6"/>
    </row>
    <row r="321" spans="1:76" ht="22.5" customHeight="1" x14ac:dyDescent="0.25">
      <c r="A321" s="134"/>
      <c r="B321" s="134"/>
      <c r="C321" s="134"/>
      <c r="D321" s="171" t="s">
        <v>234</v>
      </c>
      <c r="E321" s="134">
        <v>2014</v>
      </c>
      <c r="F321" s="134"/>
      <c r="G321" s="134"/>
      <c r="H321" s="134"/>
      <c r="I321" s="134"/>
      <c r="J321" s="134"/>
      <c r="K321" s="134"/>
      <c r="L321" s="134"/>
      <c r="M321" s="134"/>
      <c r="N321" s="134"/>
      <c r="O321" s="134"/>
      <c r="P321" s="134"/>
      <c r="Q321" s="134"/>
      <c r="R321" s="134"/>
      <c r="S321" s="134"/>
      <c r="T321" s="134"/>
      <c r="U321" s="134"/>
      <c r="V321" s="134"/>
      <c r="W321" s="134"/>
      <c r="X321" s="134"/>
      <c r="Y321" s="134"/>
      <c r="Z321" s="47"/>
      <c r="AA321" s="47"/>
      <c r="AB321" s="47"/>
      <c r="AC321" s="7"/>
      <c r="AD321" s="7"/>
      <c r="AE321" s="7"/>
      <c r="AF321" s="7"/>
      <c r="AG321" s="7"/>
      <c r="AH321" s="7"/>
      <c r="AI321" s="7"/>
      <c r="AJ321" s="7"/>
      <c r="AK321" s="7"/>
      <c r="AL321" s="7"/>
      <c r="AM321" s="7"/>
      <c r="AN321" s="7"/>
      <c r="AO321" s="7"/>
      <c r="AP321" s="7"/>
      <c r="AQ321" s="7"/>
      <c r="AR321" s="7"/>
      <c r="AS321" s="7"/>
      <c r="AT321" s="7"/>
      <c r="AU321" s="7"/>
      <c r="AV321" s="7"/>
      <c r="AW321" s="7"/>
      <c r="AX321" s="7"/>
      <c r="AY321" s="7"/>
      <c r="AZ321" s="7"/>
      <c r="BA321" s="7"/>
      <c r="BB321" s="7"/>
      <c r="BC321" s="7"/>
      <c r="BD321" s="7"/>
      <c r="BE321" s="7"/>
      <c r="BF321" s="7"/>
      <c r="BG321" s="7"/>
      <c r="BH321" s="7"/>
      <c r="BI321" s="7"/>
      <c r="BJ321" s="7"/>
      <c r="BK321" s="7"/>
      <c r="BL321" s="7"/>
      <c r="BM321" s="7"/>
      <c r="BN321" s="7"/>
      <c r="BO321" s="7"/>
      <c r="BP321" s="7"/>
      <c r="BQ321" s="7"/>
      <c r="BR321" s="6"/>
      <c r="BS321" s="6"/>
      <c r="BT321" s="6"/>
      <c r="BU321" s="6"/>
      <c r="BV321" s="6"/>
      <c r="BW321" s="6"/>
      <c r="BX321" s="6"/>
    </row>
    <row r="322" spans="1:76" ht="22.5" customHeight="1" x14ac:dyDescent="0.25">
      <c r="A322" s="134"/>
      <c r="B322" s="134"/>
      <c r="C322" s="134"/>
      <c r="D322" s="171" t="s">
        <v>235</v>
      </c>
      <c r="E322" s="134">
        <v>2015</v>
      </c>
      <c r="F322" s="134"/>
      <c r="G322" s="134"/>
      <c r="H322" s="134"/>
      <c r="I322" s="134"/>
      <c r="J322" s="134"/>
      <c r="K322" s="134"/>
      <c r="L322" s="134"/>
      <c r="M322" s="134"/>
      <c r="N322" s="134"/>
      <c r="O322" s="134"/>
      <c r="P322" s="134"/>
      <c r="Q322" s="134"/>
      <c r="R322" s="134"/>
      <c r="S322" s="134"/>
      <c r="T322" s="134"/>
      <c r="U322" s="134"/>
      <c r="V322" s="134"/>
      <c r="W322" s="134"/>
      <c r="X322" s="134"/>
      <c r="Y322" s="134"/>
      <c r="Z322" s="47"/>
      <c r="AA322" s="47"/>
      <c r="AB322" s="47"/>
      <c r="AC322" s="7"/>
      <c r="AD322" s="7"/>
      <c r="AE322" s="7"/>
      <c r="AF322" s="7"/>
      <c r="AG322" s="7"/>
      <c r="AH322" s="7"/>
      <c r="AI322" s="7"/>
      <c r="AJ322" s="7"/>
      <c r="AK322" s="7"/>
      <c r="AL322" s="7"/>
      <c r="AM322" s="7"/>
      <c r="AN322" s="7"/>
      <c r="AO322" s="7"/>
      <c r="AP322" s="7"/>
      <c r="AQ322" s="7"/>
      <c r="AR322" s="7"/>
      <c r="AS322" s="7"/>
      <c r="AT322" s="7"/>
      <c r="AU322" s="7"/>
      <c r="AV322" s="7"/>
      <c r="AW322" s="7"/>
      <c r="AX322" s="7"/>
      <c r="AY322" s="7"/>
      <c r="AZ322" s="7"/>
      <c r="BA322" s="7"/>
      <c r="BB322" s="7"/>
      <c r="BC322" s="7"/>
      <c r="BD322" s="7"/>
      <c r="BE322" s="7"/>
      <c r="BF322" s="7"/>
      <c r="BG322" s="7"/>
      <c r="BH322" s="7"/>
      <c r="BI322" s="7"/>
      <c r="BJ322" s="7"/>
      <c r="BK322" s="7"/>
      <c r="BL322" s="7"/>
      <c r="BM322" s="7"/>
      <c r="BN322" s="7"/>
      <c r="BO322" s="7"/>
      <c r="BP322" s="7"/>
      <c r="BQ322" s="7"/>
      <c r="BR322" s="6"/>
      <c r="BS322" s="6"/>
      <c r="BT322" s="6"/>
      <c r="BU322" s="6"/>
      <c r="BV322" s="6"/>
      <c r="BW322" s="6"/>
      <c r="BX322" s="6"/>
    </row>
    <row r="323" spans="1:76" ht="22.5" customHeight="1" x14ac:dyDescent="0.25">
      <c r="A323" s="134"/>
      <c r="B323" s="134"/>
      <c r="C323" s="134"/>
      <c r="D323" s="171" t="s">
        <v>236</v>
      </c>
      <c r="E323" s="134">
        <v>2016</v>
      </c>
      <c r="F323" s="134"/>
      <c r="G323" s="134"/>
      <c r="H323" s="134"/>
      <c r="I323" s="134"/>
      <c r="J323" s="134"/>
      <c r="K323" s="134"/>
      <c r="L323" s="134"/>
      <c r="M323" s="134"/>
      <c r="N323" s="134"/>
      <c r="O323" s="134"/>
      <c r="P323" s="134"/>
      <c r="Q323" s="134"/>
      <c r="R323" s="134"/>
      <c r="S323" s="134"/>
      <c r="T323" s="134"/>
      <c r="U323" s="134"/>
      <c r="V323" s="134"/>
      <c r="W323" s="134"/>
      <c r="X323" s="134"/>
      <c r="Y323" s="134"/>
      <c r="Z323" s="47"/>
      <c r="AA323" s="47"/>
      <c r="AB323" s="47"/>
      <c r="AC323" s="7"/>
      <c r="AD323" s="7"/>
      <c r="AE323" s="7"/>
      <c r="AF323" s="7"/>
      <c r="AG323" s="7"/>
      <c r="AH323" s="7"/>
      <c r="AI323" s="7"/>
      <c r="AJ323" s="7"/>
      <c r="AK323" s="7"/>
      <c r="AL323" s="7"/>
      <c r="AM323" s="7"/>
      <c r="AN323" s="7"/>
      <c r="AO323" s="7"/>
      <c r="AP323" s="7"/>
      <c r="AQ323" s="7"/>
      <c r="AR323" s="7"/>
      <c r="AS323" s="7"/>
      <c r="AT323" s="7"/>
      <c r="AU323" s="7"/>
      <c r="AV323" s="7"/>
      <c r="AW323" s="7"/>
      <c r="AX323" s="7"/>
      <c r="AY323" s="7"/>
      <c r="AZ323" s="7"/>
      <c r="BA323" s="7"/>
      <c r="BB323" s="7"/>
      <c r="BC323" s="7"/>
      <c r="BD323" s="7"/>
      <c r="BE323" s="7"/>
      <c r="BF323" s="7"/>
      <c r="BG323" s="7"/>
      <c r="BH323" s="7"/>
      <c r="BI323" s="7"/>
      <c r="BJ323" s="7"/>
      <c r="BK323" s="7"/>
      <c r="BL323" s="7"/>
      <c r="BM323" s="7"/>
      <c r="BN323" s="7"/>
      <c r="BO323" s="7"/>
      <c r="BP323" s="7"/>
      <c r="BQ323" s="7"/>
      <c r="BR323" s="6"/>
      <c r="BS323" s="6"/>
      <c r="BT323" s="6"/>
      <c r="BU323" s="6"/>
      <c r="BV323" s="6"/>
      <c r="BW323" s="6"/>
      <c r="BX323" s="6"/>
    </row>
    <row r="324" spans="1:76" ht="22.5" customHeight="1" x14ac:dyDescent="0.25">
      <c r="A324" s="134"/>
      <c r="B324" s="134"/>
      <c r="C324" s="134"/>
      <c r="D324" s="171" t="s">
        <v>237</v>
      </c>
      <c r="E324" s="134">
        <v>2017</v>
      </c>
      <c r="F324" s="134"/>
      <c r="G324" s="134"/>
      <c r="H324" s="134"/>
      <c r="I324" s="134"/>
      <c r="J324" s="134"/>
      <c r="K324" s="134"/>
      <c r="L324" s="134"/>
      <c r="M324" s="134"/>
      <c r="N324" s="134"/>
      <c r="O324" s="134"/>
      <c r="P324" s="134"/>
      <c r="Q324" s="134"/>
      <c r="R324" s="134"/>
      <c r="S324" s="134"/>
      <c r="T324" s="134"/>
      <c r="U324" s="134"/>
      <c r="V324" s="134"/>
      <c r="W324" s="134"/>
      <c r="X324" s="134"/>
      <c r="Y324" s="134"/>
      <c r="Z324" s="47"/>
      <c r="AA324" s="47"/>
      <c r="AB324" s="47"/>
      <c r="AC324" s="7"/>
      <c r="AD324" s="7"/>
      <c r="AE324" s="7"/>
      <c r="AF324" s="7"/>
      <c r="AG324" s="7"/>
      <c r="AH324" s="7"/>
      <c r="AI324" s="7"/>
      <c r="AJ324" s="7"/>
      <c r="AK324" s="7"/>
      <c r="AL324" s="7"/>
      <c r="AM324" s="7"/>
      <c r="AN324" s="7"/>
      <c r="AO324" s="7"/>
      <c r="AP324" s="7"/>
      <c r="AQ324" s="7"/>
      <c r="AR324" s="7"/>
      <c r="AS324" s="7"/>
      <c r="AT324" s="7"/>
      <c r="AU324" s="7"/>
      <c r="AV324" s="7"/>
      <c r="AW324" s="7"/>
      <c r="AX324" s="7"/>
      <c r="AY324" s="7"/>
      <c r="AZ324" s="7"/>
      <c r="BA324" s="7"/>
      <c r="BB324" s="7"/>
      <c r="BC324" s="7"/>
      <c r="BD324" s="7"/>
      <c r="BE324" s="7"/>
      <c r="BF324" s="7"/>
      <c r="BG324" s="7"/>
      <c r="BH324" s="7"/>
      <c r="BI324" s="7"/>
      <c r="BJ324" s="7"/>
      <c r="BK324" s="7"/>
      <c r="BL324" s="7"/>
      <c r="BM324" s="7"/>
      <c r="BN324" s="7"/>
      <c r="BO324" s="7"/>
      <c r="BP324" s="7"/>
      <c r="BQ324" s="7"/>
      <c r="BR324" s="6"/>
      <c r="BS324" s="6"/>
      <c r="BT324" s="6"/>
      <c r="BU324" s="6"/>
      <c r="BV324" s="6"/>
      <c r="BW324" s="6"/>
      <c r="BX324" s="6"/>
    </row>
    <row r="325" spans="1:76" ht="22.5" customHeight="1" x14ac:dyDescent="0.25">
      <c r="A325" s="134"/>
      <c r="B325" s="134"/>
      <c r="C325" s="134"/>
      <c r="D325" s="171" t="s">
        <v>238</v>
      </c>
      <c r="E325" s="134">
        <v>2018</v>
      </c>
      <c r="F325" s="134"/>
      <c r="G325" s="134"/>
      <c r="H325" s="134"/>
      <c r="I325" s="134"/>
      <c r="J325" s="134"/>
      <c r="K325" s="134"/>
      <c r="L325" s="134"/>
      <c r="M325" s="134"/>
      <c r="N325" s="134"/>
      <c r="O325" s="134"/>
      <c r="P325" s="134"/>
      <c r="Q325" s="134"/>
      <c r="R325" s="134"/>
      <c r="S325" s="134"/>
      <c r="T325" s="134"/>
      <c r="U325" s="134"/>
      <c r="V325" s="134"/>
      <c r="W325" s="134"/>
      <c r="X325" s="134"/>
      <c r="Y325" s="134"/>
      <c r="Z325" s="47"/>
      <c r="AA325" s="47"/>
      <c r="AB325" s="47"/>
      <c r="AC325" s="7"/>
      <c r="AD325" s="7"/>
      <c r="AE325" s="7"/>
      <c r="AF325" s="7"/>
      <c r="AG325" s="7"/>
      <c r="AH325" s="7"/>
      <c r="AI325" s="7"/>
      <c r="AJ325" s="7"/>
      <c r="AK325" s="7"/>
      <c r="AL325" s="7"/>
      <c r="AM325" s="7"/>
      <c r="AN325" s="7"/>
      <c r="AO325" s="7"/>
      <c r="AP325" s="7"/>
      <c r="AQ325" s="7"/>
      <c r="AR325" s="7"/>
      <c r="AS325" s="7"/>
      <c r="AT325" s="7"/>
      <c r="AU325" s="7"/>
      <c r="AV325" s="7"/>
      <c r="AW325" s="7"/>
      <c r="AX325" s="7"/>
      <c r="AY325" s="7"/>
      <c r="AZ325" s="7"/>
      <c r="BA325" s="7"/>
      <c r="BB325" s="7"/>
      <c r="BC325" s="7"/>
      <c r="BD325" s="7"/>
      <c r="BE325" s="7"/>
      <c r="BF325" s="7"/>
      <c r="BG325" s="7"/>
      <c r="BH325" s="7"/>
      <c r="BI325" s="7"/>
      <c r="BJ325" s="7"/>
      <c r="BK325" s="7"/>
      <c r="BL325" s="7"/>
      <c r="BM325" s="7"/>
      <c r="BN325" s="7"/>
      <c r="BO325" s="7"/>
      <c r="BP325" s="7"/>
      <c r="BQ325" s="7"/>
      <c r="BR325" s="6"/>
      <c r="BS325" s="6"/>
      <c r="BT325" s="6"/>
      <c r="BU325" s="6"/>
      <c r="BV325" s="6"/>
      <c r="BW325" s="6"/>
      <c r="BX325" s="6"/>
    </row>
    <row r="326" spans="1:76" ht="22.5" customHeight="1" x14ac:dyDescent="0.25">
      <c r="A326" s="134"/>
      <c r="B326" s="134"/>
      <c r="C326" s="134"/>
      <c r="D326" s="171" t="s">
        <v>239</v>
      </c>
      <c r="E326" s="134">
        <v>2019</v>
      </c>
      <c r="F326" s="134"/>
      <c r="G326" s="134"/>
      <c r="H326" s="134"/>
      <c r="I326" s="134"/>
      <c r="J326" s="134"/>
      <c r="K326" s="134"/>
      <c r="L326" s="134"/>
      <c r="M326" s="134"/>
      <c r="N326" s="134"/>
      <c r="O326" s="134"/>
      <c r="P326" s="134"/>
      <c r="Q326" s="134"/>
      <c r="R326" s="134"/>
      <c r="S326" s="134"/>
      <c r="T326" s="134"/>
      <c r="U326" s="134"/>
      <c r="V326" s="134"/>
      <c r="W326" s="134"/>
      <c r="X326" s="134"/>
      <c r="Y326" s="134"/>
      <c r="Z326" s="47"/>
      <c r="AA326" s="47"/>
      <c r="AB326" s="47"/>
      <c r="AC326" s="7"/>
      <c r="AD326" s="7"/>
      <c r="AE326" s="7"/>
      <c r="AF326" s="7"/>
      <c r="AG326" s="7"/>
      <c r="AH326" s="7"/>
      <c r="AI326" s="7"/>
      <c r="AJ326" s="7"/>
      <c r="AK326" s="7"/>
      <c r="AL326" s="7"/>
      <c r="AM326" s="7"/>
      <c r="AN326" s="7"/>
      <c r="AO326" s="7"/>
      <c r="AP326" s="7"/>
      <c r="AQ326" s="7"/>
      <c r="AR326" s="7"/>
      <c r="AS326" s="7"/>
      <c r="AT326" s="7"/>
      <c r="AU326" s="7"/>
      <c r="AV326" s="7"/>
      <c r="AW326" s="7"/>
      <c r="AX326" s="7"/>
      <c r="AY326" s="7"/>
      <c r="AZ326" s="7"/>
      <c r="BA326" s="7"/>
      <c r="BB326" s="7"/>
      <c r="BC326" s="7"/>
      <c r="BD326" s="7"/>
      <c r="BE326" s="7"/>
      <c r="BF326" s="7"/>
      <c r="BG326" s="7"/>
      <c r="BH326" s="7"/>
      <c r="BI326" s="7"/>
      <c r="BJ326" s="7"/>
      <c r="BK326" s="7"/>
      <c r="BL326" s="7"/>
      <c r="BM326" s="7"/>
      <c r="BN326" s="7"/>
      <c r="BO326" s="7"/>
      <c r="BP326" s="7"/>
      <c r="BQ326" s="7"/>
      <c r="BR326" s="6"/>
      <c r="BS326" s="6"/>
      <c r="BT326" s="6"/>
      <c r="BU326" s="6"/>
      <c r="BV326" s="6"/>
      <c r="BW326" s="6"/>
      <c r="BX326" s="6"/>
    </row>
    <row r="327" spans="1:76" ht="22.5" customHeight="1" x14ac:dyDescent="0.25">
      <c r="A327" s="134"/>
      <c r="B327" s="134"/>
      <c r="C327" s="134"/>
      <c r="D327" s="171" t="s">
        <v>240</v>
      </c>
      <c r="E327" s="134">
        <v>2020</v>
      </c>
      <c r="F327" s="134"/>
      <c r="G327" s="134"/>
      <c r="H327" s="134"/>
      <c r="I327" s="134"/>
      <c r="J327" s="134"/>
      <c r="K327" s="134"/>
      <c r="L327" s="134"/>
      <c r="M327" s="134"/>
      <c r="N327" s="134"/>
      <c r="O327" s="134"/>
      <c r="P327" s="134"/>
      <c r="Q327" s="134"/>
      <c r="R327" s="134"/>
      <c r="S327" s="134"/>
      <c r="T327" s="134"/>
      <c r="U327" s="134"/>
      <c r="V327" s="134"/>
      <c r="W327" s="134"/>
      <c r="X327" s="134"/>
      <c r="Y327" s="134"/>
      <c r="Z327" s="47"/>
      <c r="AA327" s="47"/>
      <c r="AB327" s="47"/>
      <c r="AC327" s="7"/>
      <c r="AD327" s="7"/>
      <c r="AE327" s="7"/>
      <c r="AF327" s="7"/>
      <c r="AG327" s="7"/>
      <c r="AH327" s="7"/>
      <c r="AI327" s="7"/>
      <c r="AJ327" s="7"/>
      <c r="AK327" s="7"/>
      <c r="AL327" s="7"/>
      <c r="AM327" s="7"/>
      <c r="AN327" s="7"/>
      <c r="AO327" s="7"/>
      <c r="AP327" s="7"/>
      <c r="AQ327" s="7"/>
      <c r="AR327" s="7"/>
      <c r="AS327" s="7"/>
      <c r="AT327" s="7"/>
      <c r="AU327" s="7"/>
      <c r="AV327" s="7"/>
      <c r="AW327" s="7"/>
      <c r="AX327" s="7"/>
      <c r="AY327" s="7"/>
      <c r="AZ327" s="7"/>
      <c r="BA327" s="7"/>
      <c r="BB327" s="7"/>
      <c r="BC327" s="7"/>
      <c r="BD327" s="7"/>
      <c r="BE327" s="7"/>
      <c r="BF327" s="7"/>
      <c r="BG327" s="7"/>
      <c r="BH327" s="7"/>
      <c r="BI327" s="7"/>
      <c r="BJ327" s="7"/>
      <c r="BK327" s="7"/>
      <c r="BL327" s="7"/>
      <c r="BM327" s="7"/>
      <c r="BN327" s="7"/>
      <c r="BO327" s="7"/>
      <c r="BP327" s="7"/>
      <c r="BQ327" s="7"/>
      <c r="BR327" s="6"/>
      <c r="BS327" s="6"/>
      <c r="BT327" s="6"/>
      <c r="BU327" s="6"/>
      <c r="BV327" s="6"/>
      <c r="BW327" s="6"/>
      <c r="BX327" s="6"/>
    </row>
    <row r="328" spans="1:76" ht="22.5" customHeight="1" x14ac:dyDescent="0.25">
      <c r="A328" s="134"/>
      <c r="B328" s="134"/>
      <c r="C328" s="134"/>
      <c r="D328" s="171" t="s">
        <v>241</v>
      </c>
      <c r="E328" s="134">
        <v>2021</v>
      </c>
      <c r="F328" s="134"/>
      <c r="G328" s="134"/>
      <c r="H328" s="134"/>
      <c r="I328" s="134"/>
      <c r="J328" s="134"/>
      <c r="K328" s="134"/>
      <c r="L328" s="134"/>
      <c r="M328" s="134"/>
      <c r="N328" s="134"/>
      <c r="O328" s="134"/>
      <c r="P328" s="134"/>
      <c r="Q328" s="134"/>
      <c r="R328" s="134"/>
      <c r="S328" s="134"/>
      <c r="T328" s="134"/>
      <c r="U328" s="134"/>
      <c r="V328" s="134"/>
      <c r="W328" s="134"/>
      <c r="X328" s="134"/>
      <c r="Y328" s="134"/>
      <c r="Z328" s="47"/>
      <c r="AA328" s="47"/>
      <c r="AB328" s="47"/>
      <c r="AC328" s="7"/>
      <c r="AD328" s="7"/>
      <c r="AE328" s="7"/>
      <c r="AF328" s="7"/>
      <c r="AG328" s="7"/>
      <c r="AH328" s="7"/>
      <c r="AI328" s="7"/>
      <c r="AJ328" s="7"/>
      <c r="AK328" s="7"/>
      <c r="AL328" s="7"/>
      <c r="AM328" s="7"/>
      <c r="AN328" s="7"/>
      <c r="AO328" s="7"/>
      <c r="AP328" s="7"/>
      <c r="AQ328" s="7"/>
      <c r="AR328" s="7"/>
      <c r="AS328" s="7"/>
      <c r="AT328" s="7"/>
      <c r="AU328" s="7"/>
      <c r="AV328" s="7"/>
      <c r="AW328" s="7"/>
      <c r="AX328" s="7"/>
      <c r="AY328" s="7"/>
      <c r="AZ328" s="7"/>
      <c r="BA328" s="7"/>
      <c r="BB328" s="7"/>
      <c r="BC328" s="7"/>
      <c r="BD328" s="7"/>
      <c r="BE328" s="7"/>
      <c r="BF328" s="7"/>
      <c r="BG328" s="7"/>
      <c r="BH328" s="7"/>
      <c r="BI328" s="7"/>
      <c r="BJ328" s="7"/>
      <c r="BK328" s="7"/>
      <c r="BL328" s="7"/>
      <c r="BM328" s="7"/>
      <c r="BN328" s="7"/>
      <c r="BO328" s="7"/>
      <c r="BP328" s="7"/>
      <c r="BQ328" s="7"/>
      <c r="BR328" s="6"/>
      <c r="BS328" s="6"/>
      <c r="BT328" s="6"/>
      <c r="BU328" s="6"/>
      <c r="BV328" s="6"/>
      <c r="BW328" s="6"/>
      <c r="BX328" s="6"/>
    </row>
    <row r="329" spans="1:76" ht="22.5" customHeight="1" x14ac:dyDescent="0.25">
      <c r="A329" s="134"/>
      <c r="B329" s="134"/>
      <c r="C329" s="134"/>
      <c r="D329" s="171" t="s">
        <v>242</v>
      </c>
      <c r="E329" s="134"/>
      <c r="F329" s="134"/>
      <c r="G329" s="134"/>
      <c r="H329" s="134"/>
      <c r="I329" s="134"/>
      <c r="J329" s="134"/>
      <c r="K329" s="134"/>
      <c r="L329" s="134"/>
      <c r="M329" s="134"/>
      <c r="N329" s="134"/>
      <c r="O329" s="134"/>
      <c r="P329" s="134"/>
      <c r="Q329" s="134"/>
      <c r="R329" s="134"/>
      <c r="S329" s="134"/>
      <c r="T329" s="134"/>
      <c r="U329" s="134"/>
      <c r="V329" s="134"/>
      <c r="W329" s="134"/>
      <c r="X329" s="134"/>
      <c r="Y329" s="134"/>
      <c r="Z329" s="47"/>
      <c r="AA329" s="47"/>
      <c r="AB329" s="47"/>
      <c r="AC329" s="7"/>
      <c r="AD329" s="7"/>
      <c r="AE329" s="7"/>
      <c r="AF329" s="7"/>
      <c r="AG329" s="7"/>
      <c r="AH329" s="7"/>
      <c r="AI329" s="7"/>
      <c r="AJ329" s="7"/>
      <c r="AK329" s="7"/>
      <c r="AL329" s="7"/>
      <c r="AM329" s="7"/>
      <c r="AN329" s="7"/>
      <c r="AO329" s="7"/>
      <c r="AP329" s="7"/>
      <c r="AQ329" s="7"/>
      <c r="AR329" s="7"/>
      <c r="AS329" s="7"/>
      <c r="AT329" s="7"/>
      <c r="AU329" s="7"/>
      <c r="AV329" s="7"/>
      <c r="AW329" s="7"/>
      <c r="AX329" s="7"/>
      <c r="AY329" s="7"/>
      <c r="AZ329" s="7"/>
      <c r="BA329" s="7"/>
      <c r="BB329" s="7"/>
      <c r="BC329" s="7"/>
      <c r="BD329" s="7"/>
      <c r="BE329" s="7"/>
      <c r="BF329" s="7"/>
      <c r="BG329" s="7"/>
      <c r="BH329" s="7"/>
      <c r="BI329" s="7"/>
      <c r="BJ329" s="7"/>
      <c r="BK329" s="7"/>
      <c r="BL329" s="7"/>
      <c r="BM329" s="7"/>
      <c r="BN329" s="7"/>
      <c r="BO329" s="7"/>
      <c r="BP329" s="7"/>
      <c r="BQ329" s="7"/>
      <c r="BR329" s="6"/>
      <c r="BS329" s="6"/>
      <c r="BT329" s="6"/>
      <c r="BU329" s="6"/>
      <c r="BV329" s="6"/>
      <c r="BW329" s="6"/>
      <c r="BX329" s="6"/>
    </row>
    <row r="330" spans="1:76" ht="22.5" customHeight="1" x14ac:dyDescent="0.25">
      <c r="A330" s="134"/>
      <c r="B330" s="134"/>
      <c r="C330" s="134"/>
      <c r="D330" s="171" t="s">
        <v>243</v>
      </c>
      <c r="E330" s="134"/>
      <c r="F330" s="134"/>
      <c r="G330" s="134"/>
      <c r="H330" s="134"/>
      <c r="I330" s="134"/>
      <c r="J330" s="134"/>
      <c r="K330" s="134"/>
      <c r="L330" s="134"/>
      <c r="M330" s="134"/>
      <c r="N330" s="134"/>
      <c r="O330" s="134"/>
      <c r="P330" s="134"/>
      <c r="Q330" s="134"/>
      <c r="R330" s="134"/>
      <c r="S330" s="134"/>
      <c r="T330" s="134"/>
      <c r="U330" s="134"/>
      <c r="V330" s="134"/>
      <c r="W330" s="134"/>
      <c r="X330" s="134"/>
      <c r="Y330" s="134"/>
      <c r="Z330" s="47"/>
      <c r="AA330" s="47"/>
      <c r="AB330" s="47"/>
      <c r="AC330" s="7"/>
      <c r="AD330" s="7"/>
      <c r="AE330" s="7"/>
      <c r="AF330" s="7"/>
      <c r="AG330" s="7"/>
      <c r="AH330" s="7"/>
      <c r="AI330" s="7"/>
      <c r="AJ330" s="7"/>
      <c r="AK330" s="7"/>
      <c r="AL330" s="7"/>
      <c r="AM330" s="7"/>
      <c r="AN330" s="7"/>
      <c r="AO330" s="7"/>
      <c r="AP330" s="7"/>
      <c r="AQ330" s="7"/>
      <c r="AR330" s="7"/>
      <c r="AS330" s="7"/>
      <c r="AT330" s="7"/>
      <c r="AU330" s="7"/>
      <c r="AV330" s="7"/>
      <c r="AW330" s="7"/>
      <c r="AX330" s="7"/>
      <c r="AY330" s="7"/>
      <c r="AZ330" s="7"/>
      <c r="BA330" s="7"/>
      <c r="BB330" s="7"/>
      <c r="BC330" s="7"/>
      <c r="BD330" s="7"/>
      <c r="BE330" s="7"/>
      <c r="BF330" s="7"/>
      <c r="BG330" s="7"/>
      <c r="BH330" s="7"/>
      <c r="BI330" s="7"/>
      <c r="BJ330" s="7"/>
      <c r="BK330" s="7"/>
      <c r="BL330" s="7"/>
      <c r="BM330" s="7"/>
      <c r="BN330" s="7"/>
      <c r="BO330" s="7"/>
      <c r="BP330" s="7"/>
      <c r="BQ330" s="7"/>
      <c r="BR330" s="6"/>
      <c r="BS330" s="6"/>
      <c r="BT330" s="6"/>
      <c r="BU330" s="6"/>
      <c r="BV330" s="6"/>
      <c r="BW330" s="6"/>
      <c r="BX330" s="6"/>
    </row>
    <row r="331" spans="1:76" ht="22.5" customHeight="1" x14ac:dyDescent="0.25">
      <c r="A331" s="134"/>
      <c r="B331" s="134"/>
      <c r="C331" s="134"/>
      <c r="D331" s="171" t="s">
        <v>244</v>
      </c>
      <c r="E331" s="134"/>
      <c r="F331" s="134"/>
      <c r="G331" s="134"/>
      <c r="H331" s="134"/>
      <c r="I331" s="134"/>
      <c r="J331" s="134"/>
      <c r="K331" s="134"/>
      <c r="L331" s="134"/>
      <c r="M331" s="134"/>
      <c r="N331" s="134"/>
      <c r="O331" s="134"/>
      <c r="P331" s="134"/>
      <c r="Q331" s="134"/>
      <c r="R331" s="134"/>
      <c r="S331" s="134"/>
      <c r="T331" s="134"/>
      <c r="U331" s="134"/>
      <c r="V331" s="134"/>
      <c r="W331" s="134"/>
      <c r="X331" s="134"/>
      <c r="Y331" s="134"/>
      <c r="Z331" s="47"/>
      <c r="AA331" s="47"/>
      <c r="AB331" s="47"/>
      <c r="AC331" s="7"/>
      <c r="AD331" s="7"/>
      <c r="AE331" s="7"/>
      <c r="AF331" s="7"/>
      <c r="AG331" s="7"/>
      <c r="AH331" s="7"/>
      <c r="AI331" s="7"/>
      <c r="AJ331" s="7"/>
      <c r="AK331" s="7"/>
      <c r="AL331" s="7"/>
      <c r="AM331" s="7"/>
      <c r="AN331" s="7"/>
      <c r="AO331" s="7"/>
      <c r="AP331" s="7"/>
      <c r="AQ331" s="7"/>
      <c r="AR331" s="7"/>
      <c r="AS331" s="7"/>
      <c r="AT331" s="7"/>
      <c r="AU331" s="7"/>
      <c r="AV331" s="7"/>
      <c r="AW331" s="7"/>
      <c r="AX331" s="7"/>
      <c r="AY331" s="7"/>
      <c r="AZ331" s="7"/>
      <c r="BA331" s="7"/>
      <c r="BB331" s="7"/>
      <c r="BC331" s="7"/>
      <c r="BD331" s="7"/>
      <c r="BE331" s="7"/>
      <c r="BF331" s="7"/>
      <c r="BG331" s="7"/>
      <c r="BH331" s="7"/>
      <c r="BI331" s="7"/>
      <c r="BJ331" s="7"/>
      <c r="BK331" s="7"/>
      <c r="BL331" s="7"/>
      <c r="BM331" s="7"/>
      <c r="BN331" s="7"/>
      <c r="BO331" s="7"/>
      <c r="BP331" s="7"/>
      <c r="BQ331" s="7"/>
      <c r="BR331" s="6"/>
      <c r="BS331" s="6"/>
      <c r="BT331" s="6"/>
      <c r="BU331" s="6"/>
      <c r="BV331" s="6"/>
      <c r="BW331" s="6"/>
      <c r="BX331" s="6"/>
    </row>
    <row r="332" spans="1:76" ht="22.5" customHeight="1" x14ac:dyDescent="0.25">
      <c r="A332" s="134"/>
      <c r="B332" s="134"/>
      <c r="C332" s="134"/>
      <c r="D332" s="171" t="s">
        <v>245</v>
      </c>
      <c r="E332" s="134"/>
      <c r="F332" s="134"/>
      <c r="G332" s="134"/>
      <c r="H332" s="134"/>
      <c r="I332" s="134"/>
      <c r="J332" s="134"/>
      <c r="K332" s="134"/>
      <c r="L332" s="134"/>
      <c r="M332" s="134"/>
      <c r="N332" s="134"/>
      <c r="O332" s="134"/>
      <c r="P332" s="134"/>
      <c r="Q332" s="134"/>
      <c r="R332" s="134"/>
      <c r="S332" s="134"/>
      <c r="T332" s="134"/>
      <c r="U332" s="134"/>
      <c r="V332" s="134"/>
      <c r="W332" s="134"/>
      <c r="X332" s="134"/>
      <c r="Y332" s="134"/>
      <c r="Z332" s="47"/>
      <c r="AA332" s="47"/>
      <c r="AB332" s="47"/>
      <c r="AC332" s="7"/>
      <c r="AD332" s="7"/>
      <c r="AE332" s="7"/>
      <c r="AF332" s="7"/>
      <c r="AG332" s="7"/>
      <c r="AH332" s="7"/>
      <c r="AI332" s="7"/>
      <c r="AJ332" s="7"/>
      <c r="AK332" s="7"/>
      <c r="AL332" s="7"/>
      <c r="AM332" s="7"/>
      <c r="AN332" s="7"/>
      <c r="AO332" s="7"/>
      <c r="AP332" s="7"/>
      <c r="AQ332" s="7"/>
      <c r="AR332" s="7"/>
      <c r="AS332" s="7"/>
      <c r="AT332" s="7"/>
      <c r="AU332" s="7"/>
      <c r="AV332" s="7"/>
      <c r="AW332" s="7"/>
      <c r="AX332" s="7"/>
      <c r="AY332" s="7"/>
      <c r="AZ332" s="7"/>
      <c r="BA332" s="7"/>
      <c r="BB332" s="7"/>
      <c r="BC332" s="7"/>
      <c r="BD332" s="7"/>
      <c r="BE332" s="7"/>
      <c r="BF332" s="7"/>
      <c r="BG332" s="7"/>
      <c r="BH332" s="7"/>
      <c r="BI332" s="7"/>
      <c r="BJ332" s="7"/>
      <c r="BK332" s="7"/>
      <c r="BL332" s="7"/>
      <c r="BM332" s="7"/>
      <c r="BN332" s="7"/>
      <c r="BO332" s="7"/>
      <c r="BP332" s="7"/>
      <c r="BQ332" s="7"/>
      <c r="BR332" s="6"/>
      <c r="BS332" s="6"/>
      <c r="BT332" s="6"/>
      <c r="BU332" s="6"/>
      <c r="BV332" s="6"/>
      <c r="BW332" s="6"/>
      <c r="BX332" s="6"/>
    </row>
    <row r="333" spans="1:76" ht="22.5" customHeight="1" x14ac:dyDescent="0.25">
      <c r="A333" s="134"/>
      <c r="B333" s="134"/>
      <c r="C333" s="134"/>
      <c r="D333" s="171" t="s">
        <v>246</v>
      </c>
      <c r="E333" s="134"/>
      <c r="F333" s="134"/>
      <c r="G333" s="134"/>
      <c r="H333" s="134"/>
      <c r="I333" s="134"/>
      <c r="J333" s="134"/>
      <c r="K333" s="134"/>
      <c r="L333" s="134"/>
      <c r="M333" s="134"/>
      <c r="N333" s="134"/>
      <c r="O333" s="134"/>
      <c r="P333" s="134"/>
      <c r="Q333" s="134"/>
      <c r="R333" s="134"/>
      <c r="S333" s="134"/>
      <c r="T333" s="134"/>
      <c r="U333" s="134"/>
      <c r="V333" s="134"/>
      <c r="W333" s="134"/>
      <c r="X333" s="134"/>
      <c r="Y333" s="134"/>
      <c r="Z333" s="47"/>
      <c r="AA333" s="47"/>
      <c r="AB333" s="47"/>
      <c r="AC333" s="7"/>
      <c r="AD333" s="7"/>
      <c r="AE333" s="7"/>
      <c r="AF333" s="7"/>
      <c r="AG333" s="7"/>
      <c r="AH333" s="7"/>
      <c r="AI333" s="7"/>
      <c r="AJ333" s="7"/>
      <c r="AK333" s="7"/>
      <c r="AL333" s="7"/>
      <c r="AM333" s="7"/>
      <c r="AN333" s="7"/>
      <c r="AO333" s="7"/>
      <c r="AP333" s="7"/>
      <c r="AQ333" s="7"/>
      <c r="AR333" s="7"/>
      <c r="AS333" s="7"/>
      <c r="AT333" s="7"/>
      <c r="AU333" s="7"/>
      <c r="AV333" s="7"/>
      <c r="AW333" s="7"/>
      <c r="AX333" s="7"/>
      <c r="AY333" s="7"/>
      <c r="AZ333" s="7"/>
      <c r="BA333" s="7"/>
      <c r="BB333" s="7"/>
      <c r="BC333" s="7"/>
      <c r="BD333" s="7"/>
      <c r="BE333" s="7"/>
      <c r="BF333" s="7"/>
      <c r="BG333" s="7"/>
      <c r="BH333" s="7"/>
      <c r="BI333" s="7"/>
      <c r="BJ333" s="7"/>
      <c r="BK333" s="7"/>
      <c r="BL333" s="7"/>
      <c r="BM333" s="7"/>
      <c r="BN333" s="7"/>
      <c r="BO333" s="7"/>
      <c r="BP333" s="7"/>
      <c r="BQ333" s="7"/>
      <c r="BR333" s="6"/>
      <c r="BS333" s="6"/>
      <c r="BT333" s="6"/>
      <c r="BU333" s="6"/>
      <c r="BV333" s="6"/>
      <c r="BW333" s="6"/>
      <c r="BX333" s="6"/>
    </row>
    <row r="334" spans="1:76" ht="22.5" customHeight="1" x14ac:dyDescent="0.25">
      <c r="A334" s="134"/>
      <c r="B334" s="134"/>
      <c r="C334" s="134"/>
      <c r="D334" s="171" t="s">
        <v>247</v>
      </c>
      <c r="E334" s="134"/>
      <c r="F334" s="134"/>
      <c r="G334" s="134"/>
      <c r="H334" s="134"/>
      <c r="I334" s="134"/>
      <c r="J334" s="134"/>
      <c r="K334" s="134"/>
      <c r="L334" s="134"/>
      <c r="M334" s="134"/>
      <c r="N334" s="134"/>
      <c r="O334" s="134"/>
      <c r="P334" s="134"/>
      <c r="Q334" s="134"/>
      <c r="R334" s="134"/>
      <c r="S334" s="134"/>
      <c r="T334" s="134"/>
      <c r="U334" s="134"/>
      <c r="V334" s="134"/>
      <c r="W334" s="134"/>
      <c r="X334" s="134"/>
      <c r="Y334" s="134"/>
      <c r="Z334" s="47"/>
      <c r="AA334" s="47"/>
      <c r="AB334" s="47"/>
      <c r="AC334" s="7"/>
      <c r="AD334" s="7"/>
      <c r="AE334" s="7"/>
      <c r="AF334" s="7"/>
      <c r="AG334" s="7"/>
      <c r="AH334" s="7"/>
      <c r="AI334" s="7"/>
      <c r="AJ334" s="7"/>
      <c r="AK334" s="7"/>
      <c r="AL334" s="7"/>
      <c r="AM334" s="7"/>
      <c r="AN334" s="7"/>
      <c r="AO334" s="7"/>
      <c r="AP334" s="7"/>
      <c r="AQ334" s="7"/>
      <c r="AR334" s="7"/>
      <c r="AS334" s="7"/>
      <c r="AT334" s="7"/>
      <c r="AU334" s="7"/>
      <c r="AV334" s="7"/>
      <c r="AW334" s="7"/>
      <c r="AX334" s="7"/>
      <c r="AY334" s="7"/>
      <c r="AZ334" s="7"/>
      <c r="BA334" s="7"/>
      <c r="BB334" s="7"/>
      <c r="BC334" s="7"/>
      <c r="BD334" s="7"/>
      <c r="BE334" s="7"/>
      <c r="BF334" s="7"/>
      <c r="BG334" s="7"/>
      <c r="BH334" s="7"/>
      <c r="BI334" s="7"/>
      <c r="BJ334" s="7"/>
      <c r="BK334" s="7"/>
      <c r="BL334" s="7"/>
      <c r="BM334" s="7"/>
      <c r="BN334" s="7"/>
      <c r="BO334" s="7"/>
      <c r="BP334" s="7"/>
      <c r="BQ334" s="7"/>
      <c r="BR334" s="6"/>
      <c r="BS334" s="6"/>
      <c r="BT334" s="6"/>
      <c r="BU334" s="6"/>
      <c r="BV334" s="6"/>
      <c r="BW334" s="6"/>
      <c r="BX334" s="6"/>
    </row>
    <row r="335" spans="1:76" ht="22.5" customHeight="1" x14ac:dyDescent="0.25">
      <c r="A335" s="134"/>
      <c r="B335" s="134"/>
      <c r="C335" s="134"/>
      <c r="D335" s="171" t="s">
        <v>248</v>
      </c>
      <c r="E335" s="134"/>
      <c r="F335" s="134"/>
      <c r="G335" s="134"/>
      <c r="H335" s="134"/>
      <c r="I335" s="134"/>
      <c r="J335" s="134"/>
      <c r="K335" s="134"/>
      <c r="L335" s="134"/>
      <c r="M335" s="134"/>
      <c r="N335" s="134"/>
      <c r="O335" s="134"/>
      <c r="P335" s="134"/>
      <c r="Q335" s="134"/>
      <c r="R335" s="134"/>
      <c r="S335" s="134"/>
      <c r="T335" s="134"/>
      <c r="U335" s="134"/>
      <c r="V335" s="134"/>
      <c r="W335" s="134"/>
      <c r="X335" s="134"/>
      <c r="Y335" s="134"/>
      <c r="Z335" s="47"/>
      <c r="AA335" s="47"/>
      <c r="AB335" s="47"/>
      <c r="AC335" s="7"/>
      <c r="AD335" s="7"/>
      <c r="AE335" s="7"/>
      <c r="AF335" s="7"/>
      <c r="AG335" s="7"/>
      <c r="AH335" s="7"/>
      <c r="AI335" s="7"/>
      <c r="AJ335" s="7"/>
      <c r="AK335" s="7"/>
      <c r="AL335" s="7"/>
      <c r="AM335" s="7"/>
      <c r="AN335" s="7"/>
      <c r="AO335" s="7"/>
      <c r="AP335" s="7"/>
      <c r="AQ335" s="7"/>
      <c r="AR335" s="7"/>
      <c r="AS335" s="7"/>
      <c r="AT335" s="7"/>
      <c r="AU335" s="7"/>
      <c r="AV335" s="7"/>
      <c r="AW335" s="7"/>
      <c r="AX335" s="7"/>
      <c r="AY335" s="7"/>
      <c r="AZ335" s="7"/>
      <c r="BA335" s="7"/>
      <c r="BB335" s="7"/>
      <c r="BC335" s="7"/>
      <c r="BD335" s="7"/>
      <c r="BE335" s="7"/>
      <c r="BF335" s="7"/>
      <c r="BG335" s="7"/>
      <c r="BH335" s="7"/>
      <c r="BI335" s="7"/>
      <c r="BJ335" s="7"/>
      <c r="BK335" s="7"/>
      <c r="BL335" s="7"/>
      <c r="BM335" s="7"/>
      <c r="BN335" s="7"/>
      <c r="BO335" s="7"/>
      <c r="BP335" s="7"/>
      <c r="BQ335" s="7"/>
      <c r="BR335" s="6"/>
      <c r="BS335" s="6"/>
      <c r="BT335" s="6"/>
      <c r="BU335" s="6"/>
      <c r="BV335" s="6"/>
      <c r="BW335" s="6"/>
      <c r="BX335" s="6"/>
    </row>
    <row r="336" spans="1:76" ht="22.5" customHeight="1" x14ac:dyDescent="0.25">
      <c r="A336" s="134"/>
      <c r="B336" s="134"/>
      <c r="C336" s="134"/>
      <c r="D336" s="171" t="s">
        <v>249</v>
      </c>
      <c r="E336" s="134"/>
      <c r="F336" s="134"/>
      <c r="G336" s="134"/>
      <c r="H336" s="134"/>
      <c r="I336" s="134"/>
      <c r="J336" s="134"/>
      <c r="K336" s="134"/>
      <c r="L336" s="134"/>
      <c r="M336" s="134"/>
      <c r="N336" s="134"/>
      <c r="O336" s="134"/>
      <c r="P336" s="134"/>
      <c r="Q336" s="134"/>
      <c r="R336" s="134"/>
      <c r="S336" s="134"/>
      <c r="T336" s="134"/>
      <c r="U336" s="134"/>
      <c r="V336" s="134"/>
      <c r="W336" s="134"/>
      <c r="X336" s="134"/>
      <c r="Y336" s="134"/>
      <c r="Z336" s="47"/>
      <c r="AA336" s="47"/>
      <c r="AB336" s="47"/>
      <c r="AC336" s="7"/>
      <c r="AD336" s="7"/>
      <c r="AE336" s="7"/>
      <c r="AF336" s="7"/>
      <c r="AG336" s="7"/>
      <c r="AH336" s="7"/>
      <c r="AI336" s="7"/>
      <c r="AJ336" s="7"/>
      <c r="AK336" s="7"/>
      <c r="AL336" s="7"/>
      <c r="AM336" s="7"/>
      <c r="AN336" s="7"/>
      <c r="AO336" s="7"/>
      <c r="AP336" s="7"/>
      <c r="AQ336" s="7"/>
      <c r="AR336" s="7"/>
      <c r="AS336" s="7"/>
      <c r="AT336" s="7"/>
      <c r="AU336" s="7"/>
      <c r="AV336" s="7"/>
      <c r="AW336" s="7"/>
      <c r="AX336" s="7"/>
      <c r="AY336" s="7"/>
      <c r="AZ336" s="7"/>
      <c r="BA336" s="7"/>
      <c r="BB336" s="7"/>
      <c r="BC336" s="7"/>
      <c r="BD336" s="7"/>
      <c r="BE336" s="7"/>
      <c r="BF336" s="7"/>
      <c r="BG336" s="7"/>
      <c r="BH336" s="7"/>
      <c r="BI336" s="7"/>
      <c r="BJ336" s="7"/>
      <c r="BK336" s="7"/>
      <c r="BL336" s="7"/>
      <c r="BM336" s="7"/>
      <c r="BN336" s="7"/>
      <c r="BO336" s="7"/>
      <c r="BP336" s="7"/>
      <c r="BQ336" s="7"/>
      <c r="BR336" s="6"/>
      <c r="BS336" s="6"/>
      <c r="BT336" s="6"/>
      <c r="BU336" s="6"/>
      <c r="BV336" s="6"/>
      <c r="BW336" s="6"/>
      <c r="BX336" s="6"/>
    </row>
    <row r="337" spans="1:76" ht="22.5" customHeight="1" x14ac:dyDescent="0.25">
      <c r="A337" s="134"/>
      <c r="B337" s="134"/>
      <c r="C337" s="134"/>
      <c r="D337" s="171" t="s">
        <v>250</v>
      </c>
      <c r="E337" s="134"/>
      <c r="F337" s="134"/>
      <c r="G337" s="134"/>
      <c r="H337" s="134"/>
      <c r="I337" s="134"/>
      <c r="J337" s="134"/>
      <c r="K337" s="134"/>
      <c r="L337" s="134"/>
      <c r="M337" s="134"/>
      <c r="N337" s="134"/>
      <c r="O337" s="134"/>
      <c r="P337" s="134"/>
      <c r="Q337" s="134"/>
      <c r="R337" s="134"/>
      <c r="S337" s="134"/>
      <c r="T337" s="134"/>
      <c r="U337" s="134"/>
      <c r="V337" s="134"/>
      <c r="W337" s="134"/>
      <c r="X337" s="134"/>
      <c r="Y337" s="134"/>
      <c r="Z337" s="47"/>
      <c r="AA337" s="47"/>
      <c r="AB337" s="47"/>
      <c r="AC337" s="7"/>
      <c r="AD337" s="7"/>
      <c r="AE337" s="7"/>
      <c r="AF337" s="7"/>
      <c r="AG337" s="7"/>
      <c r="AH337" s="7"/>
      <c r="AI337" s="7"/>
      <c r="AJ337" s="7"/>
      <c r="AK337" s="7"/>
      <c r="AL337" s="7"/>
      <c r="AM337" s="7"/>
      <c r="AN337" s="7"/>
      <c r="AO337" s="7"/>
      <c r="AP337" s="7"/>
      <c r="AQ337" s="7"/>
      <c r="AR337" s="7"/>
      <c r="AS337" s="7"/>
      <c r="AT337" s="7"/>
      <c r="AU337" s="7"/>
      <c r="AV337" s="7"/>
      <c r="AW337" s="7"/>
      <c r="AX337" s="7"/>
      <c r="AY337" s="7"/>
      <c r="AZ337" s="7"/>
      <c r="BA337" s="7"/>
      <c r="BB337" s="7"/>
      <c r="BC337" s="7"/>
      <c r="BD337" s="7"/>
      <c r="BE337" s="7"/>
      <c r="BF337" s="7"/>
      <c r="BG337" s="7"/>
      <c r="BH337" s="7"/>
      <c r="BI337" s="7"/>
      <c r="BJ337" s="7"/>
      <c r="BK337" s="7"/>
      <c r="BL337" s="7"/>
      <c r="BM337" s="7"/>
      <c r="BN337" s="7"/>
      <c r="BO337" s="7"/>
      <c r="BP337" s="7"/>
      <c r="BQ337" s="7"/>
      <c r="BR337" s="6"/>
      <c r="BS337" s="6"/>
      <c r="BT337" s="6"/>
      <c r="BU337" s="6"/>
      <c r="BV337" s="6"/>
      <c r="BW337" s="6"/>
      <c r="BX337" s="6"/>
    </row>
    <row r="338" spans="1:76" ht="22.5" customHeight="1" x14ac:dyDescent="0.25">
      <c r="A338" s="134"/>
      <c r="B338" s="134"/>
      <c r="C338" s="134"/>
      <c r="D338" s="171" t="s">
        <v>251</v>
      </c>
      <c r="E338" s="134"/>
      <c r="F338" s="134"/>
      <c r="G338" s="134"/>
      <c r="H338" s="134"/>
      <c r="I338" s="134"/>
      <c r="J338" s="134"/>
      <c r="K338" s="134"/>
      <c r="L338" s="134"/>
      <c r="M338" s="134"/>
      <c r="N338" s="134"/>
      <c r="O338" s="134"/>
      <c r="P338" s="134"/>
      <c r="Q338" s="134"/>
      <c r="R338" s="134"/>
      <c r="S338" s="134"/>
      <c r="T338" s="134"/>
      <c r="U338" s="134"/>
      <c r="V338" s="134"/>
      <c r="W338" s="134"/>
      <c r="X338" s="134"/>
      <c r="Y338" s="134"/>
      <c r="Z338" s="47"/>
      <c r="AA338" s="47"/>
      <c r="AB338" s="47"/>
      <c r="AC338" s="7"/>
      <c r="AD338" s="7"/>
      <c r="AE338" s="7"/>
      <c r="AF338" s="7"/>
      <c r="AG338" s="7"/>
      <c r="AH338" s="7"/>
      <c r="AI338" s="7"/>
      <c r="AJ338" s="7"/>
      <c r="AK338" s="7"/>
      <c r="AL338" s="7"/>
      <c r="AM338" s="7"/>
      <c r="AN338" s="7"/>
      <c r="AO338" s="7"/>
      <c r="AP338" s="7"/>
      <c r="AQ338" s="7"/>
      <c r="AR338" s="7"/>
      <c r="AS338" s="7"/>
      <c r="AT338" s="7"/>
      <c r="AU338" s="7"/>
      <c r="AV338" s="7"/>
      <c r="AW338" s="7"/>
      <c r="AX338" s="7"/>
      <c r="AY338" s="7"/>
      <c r="AZ338" s="7"/>
      <c r="BA338" s="7"/>
      <c r="BB338" s="7"/>
      <c r="BC338" s="7"/>
      <c r="BD338" s="7"/>
      <c r="BE338" s="7"/>
      <c r="BF338" s="7"/>
      <c r="BG338" s="7"/>
      <c r="BH338" s="7"/>
      <c r="BI338" s="7"/>
      <c r="BJ338" s="7"/>
      <c r="BK338" s="7"/>
      <c r="BL338" s="7"/>
      <c r="BM338" s="7"/>
      <c r="BN338" s="7"/>
      <c r="BO338" s="7"/>
      <c r="BP338" s="7"/>
      <c r="BQ338" s="7"/>
      <c r="BR338" s="6"/>
      <c r="BS338" s="6"/>
      <c r="BT338" s="6"/>
      <c r="BU338" s="6"/>
      <c r="BV338" s="6"/>
      <c r="BW338" s="6"/>
      <c r="BX338" s="6"/>
    </row>
    <row r="339" spans="1:76" ht="22.5" customHeight="1" x14ac:dyDescent="0.25">
      <c r="A339" s="134"/>
      <c r="B339" s="134"/>
      <c r="C339" s="134"/>
      <c r="D339" s="171" t="s">
        <v>252</v>
      </c>
      <c r="E339" s="134"/>
      <c r="F339" s="134"/>
      <c r="G339" s="134"/>
      <c r="H339" s="134"/>
      <c r="I339" s="134"/>
      <c r="J339" s="134"/>
      <c r="K339" s="134"/>
      <c r="L339" s="134"/>
      <c r="M339" s="134"/>
      <c r="N339" s="134"/>
      <c r="O339" s="134"/>
      <c r="P339" s="134"/>
      <c r="Q339" s="134"/>
      <c r="R339" s="134"/>
      <c r="S339" s="134"/>
      <c r="T339" s="134"/>
      <c r="U339" s="134"/>
      <c r="V339" s="134"/>
      <c r="W339" s="134"/>
      <c r="X339" s="134"/>
      <c r="Y339" s="134"/>
      <c r="Z339" s="47"/>
      <c r="AA339" s="47"/>
      <c r="AB339" s="47"/>
      <c r="AC339" s="7"/>
      <c r="AD339" s="7"/>
      <c r="AE339" s="7"/>
      <c r="AF339" s="7"/>
      <c r="AG339" s="7"/>
      <c r="AH339" s="7"/>
      <c r="AI339" s="7"/>
      <c r="AJ339" s="7"/>
      <c r="AK339" s="7"/>
      <c r="AL339" s="7"/>
      <c r="AM339" s="7"/>
      <c r="AN339" s="7"/>
      <c r="AO339" s="7"/>
      <c r="AP339" s="7"/>
      <c r="AQ339" s="7"/>
      <c r="AR339" s="7"/>
      <c r="AS339" s="7"/>
      <c r="AT339" s="7"/>
      <c r="AU339" s="7"/>
      <c r="AV339" s="7"/>
      <c r="AW339" s="7"/>
      <c r="AX339" s="7"/>
      <c r="AY339" s="7"/>
      <c r="AZ339" s="7"/>
      <c r="BA339" s="7"/>
      <c r="BB339" s="7"/>
      <c r="BC339" s="7"/>
      <c r="BD339" s="7"/>
      <c r="BE339" s="7"/>
      <c r="BF339" s="7"/>
      <c r="BG339" s="7"/>
      <c r="BH339" s="7"/>
      <c r="BI339" s="7"/>
      <c r="BJ339" s="7"/>
      <c r="BK339" s="7"/>
      <c r="BL339" s="7"/>
      <c r="BM339" s="7"/>
      <c r="BN339" s="7"/>
      <c r="BO339" s="7"/>
      <c r="BP339" s="7"/>
      <c r="BQ339" s="7"/>
      <c r="BR339" s="6"/>
      <c r="BS339" s="6"/>
      <c r="BT339" s="6"/>
      <c r="BU339" s="6"/>
      <c r="BV339" s="6"/>
      <c r="BW339" s="6"/>
      <c r="BX339" s="6"/>
    </row>
    <row r="340" spans="1:76" ht="22.5" customHeight="1" x14ac:dyDescent="0.25">
      <c r="A340" s="134"/>
      <c r="B340" s="134"/>
      <c r="C340" s="134"/>
      <c r="D340" s="171" t="s">
        <v>253</v>
      </c>
      <c r="E340" s="134"/>
      <c r="F340" s="134"/>
      <c r="G340" s="134"/>
      <c r="H340" s="134"/>
      <c r="I340" s="134"/>
      <c r="J340" s="134"/>
      <c r="K340" s="134"/>
      <c r="L340" s="134"/>
      <c r="M340" s="134"/>
      <c r="N340" s="134"/>
      <c r="O340" s="134"/>
      <c r="P340" s="134"/>
      <c r="Q340" s="134"/>
      <c r="R340" s="134"/>
      <c r="S340" s="134"/>
      <c r="T340" s="134"/>
      <c r="U340" s="134"/>
      <c r="V340" s="134"/>
      <c r="W340" s="134"/>
      <c r="X340" s="134"/>
      <c r="Y340" s="134"/>
      <c r="Z340" s="47"/>
      <c r="AA340" s="47"/>
      <c r="AB340" s="47"/>
      <c r="AC340" s="7"/>
      <c r="AD340" s="7"/>
      <c r="AE340" s="7"/>
      <c r="AF340" s="7"/>
      <c r="AG340" s="7"/>
      <c r="AH340" s="7"/>
      <c r="AI340" s="7"/>
      <c r="AJ340" s="7"/>
      <c r="AK340" s="7"/>
      <c r="AL340" s="7"/>
      <c r="AM340" s="7"/>
      <c r="AN340" s="7"/>
      <c r="AO340" s="7"/>
      <c r="AP340" s="7"/>
      <c r="AQ340" s="7"/>
      <c r="AR340" s="7"/>
      <c r="AS340" s="7"/>
      <c r="AT340" s="7"/>
      <c r="AU340" s="7"/>
      <c r="AV340" s="7"/>
      <c r="AW340" s="7"/>
      <c r="AX340" s="7"/>
      <c r="AY340" s="7"/>
      <c r="AZ340" s="7"/>
      <c r="BA340" s="7"/>
      <c r="BB340" s="7"/>
      <c r="BC340" s="7"/>
      <c r="BD340" s="7"/>
      <c r="BE340" s="7"/>
      <c r="BF340" s="7"/>
      <c r="BG340" s="7"/>
      <c r="BH340" s="7"/>
      <c r="BI340" s="7"/>
      <c r="BJ340" s="7"/>
      <c r="BK340" s="7"/>
      <c r="BL340" s="7"/>
      <c r="BM340" s="7"/>
      <c r="BN340" s="7"/>
      <c r="BO340" s="7"/>
      <c r="BP340" s="7"/>
      <c r="BQ340" s="7"/>
      <c r="BR340" s="6"/>
      <c r="BS340" s="6"/>
      <c r="BT340" s="6"/>
      <c r="BU340" s="6"/>
      <c r="BV340" s="6"/>
      <c r="BW340" s="6"/>
      <c r="BX340" s="6"/>
    </row>
    <row r="341" spans="1:76" ht="22.5" customHeight="1" x14ac:dyDescent="0.25">
      <c r="A341" s="134"/>
      <c r="B341" s="134"/>
      <c r="C341" s="134"/>
      <c r="D341" s="171" t="s">
        <v>254</v>
      </c>
      <c r="E341" s="134"/>
      <c r="F341" s="134"/>
      <c r="G341" s="134"/>
      <c r="H341" s="134"/>
      <c r="I341" s="134"/>
      <c r="J341" s="134"/>
      <c r="K341" s="134"/>
      <c r="L341" s="134"/>
      <c r="M341" s="134"/>
      <c r="N341" s="134"/>
      <c r="O341" s="134"/>
      <c r="P341" s="134"/>
      <c r="Q341" s="134"/>
      <c r="R341" s="134"/>
      <c r="S341" s="134"/>
      <c r="T341" s="134"/>
      <c r="U341" s="134"/>
      <c r="V341" s="134"/>
      <c r="W341" s="134"/>
      <c r="X341" s="134"/>
      <c r="Y341" s="134"/>
      <c r="Z341" s="47"/>
      <c r="AA341" s="47"/>
      <c r="AB341" s="47"/>
      <c r="AC341" s="7"/>
      <c r="AD341" s="7"/>
      <c r="AE341" s="7"/>
      <c r="AF341" s="7"/>
      <c r="AG341" s="7"/>
      <c r="AH341" s="7"/>
      <c r="AI341" s="7"/>
      <c r="AJ341" s="7"/>
      <c r="AK341" s="7"/>
      <c r="AL341" s="7"/>
      <c r="AM341" s="7"/>
      <c r="AN341" s="7"/>
      <c r="AO341" s="7"/>
      <c r="AP341" s="7"/>
      <c r="AQ341" s="7"/>
      <c r="AR341" s="7"/>
      <c r="AS341" s="7"/>
      <c r="AT341" s="7"/>
      <c r="AU341" s="7"/>
      <c r="AV341" s="7"/>
      <c r="AW341" s="7"/>
      <c r="AX341" s="7"/>
      <c r="AY341" s="7"/>
      <c r="AZ341" s="7"/>
      <c r="BA341" s="7"/>
      <c r="BB341" s="7"/>
      <c r="BC341" s="7"/>
      <c r="BD341" s="7"/>
      <c r="BE341" s="7"/>
      <c r="BF341" s="7"/>
      <c r="BG341" s="7"/>
      <c r="BH341" s="7"/>
      <c r="BI341" s="7"/>
      <c r="BJ341" s="7"/>
      <c r="BK341" s="7"/>
      <c r="BL341" s="7"/>
      <c r="BM341" s="7"/>
      <c r="BN341" s="7"/>
      <c r="BO341" s="7"/>
      <c r="BP341" s="7"/>
      <c r="BQ341" s="7"/>
      <c r="BR341" s="6"/>
      <c r="BS341" s="6"/>
      <c r="BT341" s="6"/>
      <c r="BU341" s="6"/>
      <c r="BV341" s="6"/>
      <c r="BW341" s="6"/>
      <c r="BX341" s="6"/>
    </row>
    <row r="342" spans="1:76" ht="22.5" customHeight="1" x14ac:dyDescent="0.25">
      <c r="A342" s="134"/>
      <c r="B342" s="134"/>
      <c r="C342" s="134"/>
      <c r="D342" s="171" t="s">
        <v>255</v>
      </c>
      <c r="E342" s="134"/>
      <c r="F342" s="134"/>
      <c r="G342" s="134"/>
      <c r="H342" s="134"/>
      <c r="I342" s="134"/>
      <c r="J342" s="134"/>
      <c r="K342" s="134"/>
      <c r="L342" s="134"/>
      <c r="M342" s="134"/>
      <c r="N342" s="134"/>
      <c r="O342" s="134"/>
      <c r="P342" s="134"/>
      <c r="Q342" s="134"/>
      <c r="R342" s="134"/>
      <c r="S342" s="134"/>
      <c r="T342" s="134"/>
      <c r="U342" s="134"/>
      <c r="V342" s="134"/>
      <c r="W342" s="134"/>
      <c r="X342" s="134"/>
      <c r="Y342" s="134"/>
      <c r="Z342" s="47"/>
      <c r="AA342" s="47"/>
      <c r="AB342" s="47"/>
      <c r="AC342" s="7"/>
      <c r="AD342" s="7"/>
      <c r="AE342" s="7"/>
      <c r="AF342" s="7"/>
      <c r="AG342" s="7"/>
      <c r="AH342" s="7"/>
      <c r="AI342" s="7"/>
      <c r="AJ342" s="7"/>
      <c r="AK342" s="7"/>
      <c r="AL342" s="7"/>
      <c r="AM342" s="7"/>
      <c r="AN342" s="7"/>
      <c r="AO342" s="7"/>
      <c r="AP342" s="7"/>
      <c r="AQ342" s="7"/>
      <c r="AR342" s="7"/>
      <c r="AS342" s="7"/>
      <c r="AT342" s="7"/>
      <c r="AU342" s="7"/>
      <c r="AV342" s="7"/>
      <c r="AW342" s="7"/>
      <c r="AX342" s="7"/>
      <c r="AY342" s="7"/>
      <c r="AZ342" s="7"/>
      <c r="BA342" s="7"/>
      <c r="BB342" s="7"/>
      <c r="BC342" s="7"/>
      <c r="BD342" s="7"/>
      <c r="BE342" s="7"/>
      <c r="BF342" s="7"/>
      <c r="BG342" s="7"/>
      <c r="BH342" s="7"/>
      <c r="BI342" s="7"/>
      <c r="BJ342" s="7"/>
      <c r="BK342" s="7"/>
      <c r="BL342" s="7"/>
      <c r="BM342" s="7"/>
      <c r="BN342" s="7"/>
      <c r="BO342" s="7"/>
      <c r="BP342" s="7"/>
      <c r="BQ342" s="7"/>
      <c r="BR342" s="6"/>
      <c r="BS342" s="6"/>
      <c r="BT342" s="6"/>
      <c r="BU342" s="6"/>
      <c r="BV342" s="6"/>
      <c r="BW342" s="6"/>
      <c r="BX342" s="6"/>
    </row>
    <row r="343" spans="1:76" ht="22.5" customHeight="1" x14ac:dyDescent="0.25">
      <c r="A343" s="134"/>
      <c r="B343" s="134"/>
      <c r="C343" s="134"/>
      <c r="D343" s="171" t="s">
        <v>256</v>
      </c>
      <c r="E343" s="134"/>
      <c r="F343" s="134"/>
      <c r="G343" s="134"/>
      <c r="H343" s="134"/>
      <c r="I343" s="134"/>
      <c r="J343" s="134"/>
      <c r="K343" s="134"/>
      <c r="L343" s="134"/>
      <c r="M343" s="134"/>
      <c r="N343" s="134"/>
      <c r="O343" s="134"/>
      <c r="P343" s="134"/>
      <c r="Q343" s="134"/>
      <c r="R343" s="134"/>
      <c r="S343" s="134"/>
      <c r="T343" s="134"/>
      <c r="U343" s="134"/>
      <c r="V343" s="134"/>
      <c r="W343" s="134"/>
      <c r="X343" s="134"/>
      <c r="Y343" s="134"/>
      <c r="Z343" s="47"/>
      <c r="AA343" s="47"/>
      <c r="AB343" s="47"/>
      <c r="AC343" s="7"/>
      <c r="AD343" s="7"/>
      <c r="AE343" s="7"/>
      <c r="AF343" s="7"/>
      <c r="AG343" s="7"/>
      <c r="AH343" s="7"/>
      <c r="AI343" s="7"/>
      <c r="AJ343" s="7"/>
      <c r="AK343" s="7"/>
      <c r="AL343" s="7"/>
      <c r="AM343" s="7"/>
      <c r="AN343" s="7"/>
      <c r="AO343" s="7"/>
      <c r="AP343" s="7"/>
      <c r="AQ343" s="7"/>
      <c r="AR343" s="7"/>
      <c r="AS343" s="7"/>
      <c r="AT343" s="7"/>
      <c r="AU343" s="7"/>
      <c r="AV343" s="7"/>
      <c r="AW343" s="7"/>
      <c r="AX343" s="7"/>
      <c r="AY343" s="7"/>
      <c r="AZ343" s="7"/>
      <c r="BA343" s="7"/>
      <c r="BB343" s="7"/>
      <c r="BC343" s="7"/>
      <c r="BD343" s="7"/>
      <c r="BE343" s="7"/>
      <c r="BF343" s="7"/>
      <c r="BG343" s="7"/>
      <c r="BH343" s="7"/>
      <c r="BI343" s="7"/>
      <c r="BJ343" s="7"/>
      <c r="BK343" s="7"/>
      <c r="BL343" s="7"/>
      <c r="BM343" s="7"/>
      <c r="BN343" s="7"/>
      <c r="BO343" s="7"/>
      <c r="BP343" s="7"/>
      <c r="BQ343" s="7"/>
      <c r="BR343" s="6"/>
      <c r="BS343" s="6"/>
      <c r="BT343" s="6"/>
      <c r="BU343" s="6"/>
      <c r="BV343" s="6"/>
      <c r="BW343" s="6"/>
      <c r="BX343" s="6"/>
    </row>
    <row r="344" spans="1:76" ht="22.5" customHeight="1" x14ac:dyDescent="0.25">
      <c r="A344" s="134"/>
      <c r="B344" s="134"/>
      <c r="C344" s="134"/>
      <c r="D344" s="171" t="s">
        <v>257</v>
      </c>
      <c r="E344" s="134"/>
      <c r="F344" s="134"/>
      <c r="G344" s="134"/>
      <c r="H344" s="134"/>
      <c r="I344" s="134"/>
      <c r="J344" s="134"/>
      <c r="K344" s="134"/>
      <c r="L344" s="134"/>
      <c r="M344" s="134"/>
      <c r="N344" s="134"/>
      <c r="O344" s="134"/>
      <c r="P344" s="134"/>
      <c r="Q344" s="134"/>
      <c r="R344" s="134"/>
      <c r="S344" s="134"/>
      <c r="T344" s="134"/>
      <c r="U344" s="134"/>
      <c r="V344" s="134"/>
      <c r="W344" s="134"/>
      <c r="X344" s="134"/>
      <c r="Y344" s="134"/>
      <c r="Z344" s="47"/>
      <c r="AA344" s="47"/>
      <c r="AB344" s="47"/>
      <c r="AC344" s="7"/>
      <c r="AD344" s="7"/>
      <c r="AE344" s="7"/>
      <c r="AF344" s="7"/>
      <c r="AG344" s="7"/>
      <c r="AH344" s="7"/>
      <c r="AI344" s="7"/>
      <c r="AJ344" s="7"/>
      <c r="AK344" s="7"/>
      <c r="AL344" s="7"/>
      <c r="AM344" s="7"/>
      <c r="AN344" s="7"/>
      <c r="AO344" s="7"/>
      <c r="AP344" s="7"/>
      <c r="AQ344" s="7"/>
      <c r="AR344" s="7"/>
      <c r="AS344" s="7"/>
      <c r="AT344" s="7"/>
      <c r="AU344" s="7"/>
      <c r="AV344" s="7"/>
      <c r="AW344" s="7"/>
      <c r="AX344" s="7"/>
      <c r="AY344" s="7"/>
      <c r="AZ344" s="7"/>
      <c r="BA344" s="7"/>
      <c r="BB344" s="7"/>
      <c r="BC344" s="7"/>
      <c r="BD344" s="7"/>
      <c r="BE344" s="7"/>
      <c r="BF344" s="7"/>
      <c r="BG344" s="7"/>
      <c r="BH344" s="7"/>
      <c r="BI344" s="7"/>
      <c r="BJ344" s="7"/>
      <c r="BK344" s="7"/>
      <c r="BL344" s="7"/>
      <c r="BM344" s="7"/>
      <c r="BN344" s="7"/>
      <c r="BO344" s="7"/>
      <c r="BP344" s="7"/>
      <c r="BQ344" s="7"/>
      <c r="BR344" s="6"/>
      <c r="BS344" s="6"/>
      <c r="BT344" s="6"/>
      <c r="BU344" s="6"/>
      <c r="BV344" s="6"/>
      <c r="BW344" s="6"/>
      <c r="BX344" s="6"/>
    </row>
    <row r="345" spans="1:76" ht="22.5" customHeight="1" x14ac:dyDescent="0.25">
      <c r="A345" s="134"/>
      <c r="B345" s="134"/>
      <c r="C345" s="134"/>
      <c r="D345" s="171" t="s">
        <v>258</v>
      </c>
      <c r="E345" s="134"/>
      <c r="F345" s="134"/>
      <c r="G345" s="134"/>
      <c r="H345" s="134"/>
      <c r="I345" s="134"/>
      <c r="J345" s="134"/>
      <c r="K345" s="134"/>
      <c r="L345" s="134"/>
      <c r="M345" s="134"/>
      <c r="N345" s="134"/>
      <c r="O345" s="134"/>
      <c r="P345" s="134"/>
      <c r="Q345" s="134"/>
      <c r="R345" s="134"/>
      <c r="S345" s="134"/>
      <c r="T345" s="134"/>
      <c r="U345" s="134"/>
      <c r="V345" s="134"/>
      <c r="W345" s="134"/>
      <c r="X345" s="134"/>
      <c r="Y345" s="134"/>
      <c r="Z345" s="47"/>
      <c r="AA345" s="47"/>
      <c r="AB345" s="47"/>
      <c r="AC345" s="7"/>
      <c r="AD345" s="7"/>
      <c r="AE345" s="7"/>
      <c r="AF345" s="7"/>
      <c r="AG345" s="7"/>
      <c r="AH345" s="7"/>
      <c r="AI345" s="7"/>
      <c r="AJ345" s="7"/>
      <c r="AK345" s="7"/>
      <c r="AL345" s="7"/>
      <c r="AM345" s="7"/>
      <c r="AN345" s="7"/>
      <c r="AO345" s="7"/>
      <c r="AP345" s="7"/>
      <c r="AQ345" s="7"/>
      <c r="AR345" s="7"/>
      <c r="AS345" s="7"/>
      <c r="AT345" s="7"/>
      <c r="AU345" s="7"/>
      <c r="AV345" s="7"/>
      <c r="AW345" s="7"/>
      <c r="AX345" s="7"/>
      <c r="AY345" s="7"/>
      <c r="AZ345" s="7"/>
      <c r="BA345" s="7"/>
      <c r="BB345" s="7"/>
      <c r="BC345" s="7"/>
      <c r="BD345" s="7"/>
      <c r="BE345" s="7"/>
      <c r="BF345" s="7"/>
      <c r="BG345" s="7"/>
      <c r="BH345" s="7"/>
      <c r="BI345" s="7"/>
      <c r="BJ345" s="7"/>
      <c r="BK345" s="7"/>
      <c r="BL345" s="7"/>
      <c r="BM345" s="7"/>
      <c r="BN345" s="7"/>
      <c r="BO345" s="7"/>
      <c r="BP345" s="7"/>
      <c r="BQ345" s="7"/>
      <c r="BR345" s="6"/>
      <c r="BS345" s="6"/>
      <c r="BT345" s="6"/>
      <c r="BU345" s="6"/>
      <c r="BV345" s="6"/>
      <c r="BW345" s="6"/>
      <c r="BX345" s="6"/>
    </row>
    <row r="346" spans="1:76" ht="22.5" customHeight="1" x14ac:dyDescent="0.25">
      <c r="A346" s="134"/>
      <c r="B346" s="134"/>
      <c r="C346" s="134"/>
      <c r="D346" s="171" t="s">
        <v>259</v>
      </c>
      <c r="E346" s="134"/>
      <c r="F346" s="134"/>
      <c r="G346" s="134"/>
      <c r="H346" s="134"/>
      <c r="I346" s="134"/>
      <c r="J346" s="134"/>
      <c r="K346" s="134"/>
      <c r="L346" s="134"/>
      <c r="M346" s="134"/>
      <c r="N346" s="134"/>
      <c r="O346" s="134"/>
      <c r="P346" s="134"/>
      <c r="Q346" s="134"/>
      <c r="R346" s="134"/>
      <c r="S346" s="134"/>
      <c r="T346" s="134"/>
      <c r="U346" s="134"/>
      <c r="V346" s="134"/>
      <c r="W346" s="134"/>
      <c r="X346" s="134"/>
      <c r="Y346" s="134"/>
      <c r="Z346" s="47"/>
      <c r="AA346" s="47"/>
      <c r="AB346" s="47"/>
      <c r="AC346" s="7"/>
      <c r="AD346" s="7"/>
      <c r="AE346" s="7"/>
      <c r="AF346" s="7"/>
      <c r="AG346" s="7"/>
      <c r="AH346" s="7"/>
      <c r="AI346" s="7"/>
      <c r="AJ346" s="7"/>
      <c r="AK346" s="7"/>
      <c r="AL346" s="7"/>
      <c r="AM346" s="7"/>
      <c r="AN346" s="7"/>
      <c r="AO346" s="7"/>
      <c r="AP346" s="7"/>
      <c r="AQ346" s="7"/>
      <c r="AR346" s="7"/>
      <c r="AS346" s="7"/>
      <c r="AT346" s="7"/>
      <c r="AU346" s="7"/>
      <c r="AV346" s="7"/>
      <c r="AW346" s="7"/>
      <c r="AX346" s="7"/>
      <c r="AY346" s="7"/>
      <c r="AZ346" s="7"/>
      <c r="BA346" s="7"/>
      <c r="BB346" s="7"/>
      <c r="BC346" s="7"/>
      <c r="BD346" s="7"/>
      <c r="BE346" s="7"/>
      <c r="BF346" s="7"/>
      <c r="BG346" s="7"/>
      <c r="BH346" s="7"/>
      <c r="BI346" s="7"/>
      <c r="BJ346" s="7"/>
      <c r="BK346" s="7"/>
      <c r="BL346" s="7"/>
      <c r="BM346" s="7"/>
      <c r="BN346" s="7"/>
      <c r="BO346" s="7"/>
      <c r="BP346" s="7"/>
      <c r="BQ346" s="7"/>
      <c r="BR346" s="6"/>
      <c r="BS346" s="6"/>
      <c r="BT346" s="6"/>
      <c r="BU346" s="6"/>
      <c r="BV346" s="6"/>
      <c r="BW346" s="6"/>
      <c r="BX346" s="6"/>
    </row>
    <row r="347" spans="1:76" ht="22.5" customHeight="1" x14ac:dyDescent="0.25">
      <c r="A347" s="134"/>
      <c r="B347" s="134"/>
      <c r="C347" s="134"/>
      <c r="D347" s="171" t="s">
        <v>260</v>
      </c>
      <c r="E347" s="134"/>
      <c r="F347" s="134"/>
      <c r="G347" s="134"/>
      <c r="H347" s="134"/>
      <c r="I347" s="134"/>
      <c r="J347" s="134"/>
      <c r="K347" s="134"/>
      <c r="L347" s="134"/>
      <c r="M347" s="134"/>
      <c r="N347" s="134"/>
      <c r="O347" s="134"/>
      <c r="P347" s="134"/>
      <c r="Q347" s="134"/>
      <c r="R347" s="134"/>
      <c r="S347" s="134"/>
      <c r="T347" s="134"/>
      <c r="U347" s="134"/>
      <c r="V347" s="134"/>
      <c r="W347" s="134"/>
      <c r="X347" s="134"/>
      <c r="Y347" s="134"/>
      <c r="Z347" s="47"/>
      <c r="AA347" s="47"/>
      <c r="AB347" s="47"/>
      <c r="AC347" s="7"/>
      <c r="AD347" s="7"/>
      <c r="AE347" s="7"/>
      <c r="AF347" s="7"/>
      <c r="AG347" s="7"/>
      <c r="AH347" s="7"/>
      <c r="AI347" s="7"/>
      <c r="AJ347" s="7"/>
      <c r="AK347" s="7"/>
      <c r="AL347" s="7"/>
      <c r="AM347" s="7"/>
      <c r="AN347" s="7"/>
      <c r="AO347" s="7"/>
      <c r="AP347" s="7"/>
      <c r="AQ347" s="7"/>
      <c r="AR347" s="7"/>
      <c r="AS347" s="7"/>
      <c r="AT347" s="7"/>
      <c r="AU347" s="7"/>
      <c r="AV347" s="7"/>
      <c r="AW347" s="7"/>
      <c r="AX347" s="7"/>
      <c r="AY347" s="7"/>
      <c r="AZ347" s="7"/>
      <c r="BA347" s="7"/>
      <c r="BB347" s="7"/>
      <c r="BC347" s="7"/>
      <c r="BD347" s="7"/>
      <c r="BE347" s="7"/>
      <c r="BF347" s="7"/>
      <c r="BG347" s="7"/>
      <c r="BH347" s="7"/>
      <c r="BI347" s="7"/>
      <c r="BJ347" s="7"/>
      <c r="BK347" s="7"/>
      <c r="BL347" s="7"/>
      <c r="BM347" s="7"/>
      <c r="BN347" s="7"/>
      <c r="BO347" s="7"/>
      <c r="BP347" s="7"/>
      <c r="BQ347" s="7"/>
      <c r="BR347" s="6"/>
      <c r="BS347" s="6"/>
      <c r="BT347" s="6"/>
      <c r="BU347" s="6"/>
      <c r="BV347" s="6"/>
      <c r="BW347" s="6"/>
      <c r="BX347" s="6"/>
    </row>
    <row r="348" spans="1:76" ht="22.5" customHeight="1" x14ac:dyDescent="0.25">
      <c r="A348" s="134"/>
      <c r="B348" s="134"/>
      <c r="C348" s="134"/>
      <c r="D348" s="171" t="s">
        <v>261</v>
      </c>
      <c r="E348" s="134"/>
      <c r="F348" s="134"/>
      <c r="G348" s="134"/>
      <c r="H348" s="134"/>
      <c r="I348" s="134"/>
      <c r="J348" s="134"/>
      <c r="K348" s="134"/>
      <c r="L348" s="134"/>
      <c r="M348" s="134"/>
      <c r="N348" s="134"/>
      <c r="O348" s="134"/>
      <c r="P348" s="134"/>
      <c r="Q348" s="134"/>
      <c r="R348" s="134"/>
      <c r="S348" s="134"/>
      <c r="T348" s="134"/>
      <c r="U348" s="134"/>
      <c r="V348" s="134"/>
      <c r="W348" s="134"/>
      <c r="X348" s="134"/>
      <c r="Y348" s="134"/>
      <c r="Z348" s="47"/>
      <c r="AA348" s="47"/>
      <c r="AB348" s="47"/>
      <c r="AC348" s="7"/>
      <c r="AD348" s="7"/>
      <c r="AE348" s="7"/>
      <c r="AF348" s="7"/>
      <c r="AG348" s="7"/>
      <c r="AH348" s="7"/>
      <c r="AI348" s="7"/>
      <c r="AJ348" s="7"/>
      <c r="AK348" s="7"/>
      <c r="AL348" s="7"/>
      <c r="AM348" s="7"/>
      <c r="AN348" s="7"/>
      <c r="AO348" s="7"/>
      <c r="AP348" s="7"/>
      <c r="AQ348" s="7"/>
      <c r="AR348" s="7"/>
      <c r="AS348" s="7"/>
      <c r="AT348" s="7"/>
      <c r="AU348" s="7"/>
      <c r="AV348" s="7"/>
      <c r="AW348" s="7"/>
      <c r="AX348" s="7"/>
      <c r="AY348" s="7"/>
      <c r="AZ348" s="7"/>
      <c r="BA348" s="7"/>
      <c r="BB348" s="7"/>
      <c r="BC348" s="7"/>
      <c r="BD348" s="7"/>
      <c r="BE348" s="7"/>
      <c r="BF348" s="7"/>
      <c r="BG348" s="7"/>
      <c r="BH348" s="7"/>
      <c r="BI348" s="7"/>
      <c r="BJ348" s="7"/>
      <c r="BK348" s="7"/>
      <c r="BL348" s="7"/>
      <c r="BM348" s="7"/>
      <c r="BN348" s="7"/>
      <c r="BO348" s="7"/>
      <c r="BP348" s="7"/>
      <c r="BQ348" s="7"/>
      <c r="BR348" s="6"/>
      <c r="BS348" s="6"/>
      <c r="BT348" s="6"/>
      <c r="BU348" s="6"/>
      <c r="BV348" s="6"/>
      <c r="BW348" s="6"/>
      <c r="BX348" s="6"/>
    </row>
    <row r="349" spans="1:76" ht="22.5" customHeight="1" x14ac:dyDescent="0.25">
      <c r="A349" s="134"/>
      <c r="B349" s="134"/>
      <c r="C349" s="134"/>
      <c r="D349" s="171" t="s">
        <v>262</v>
      </c>
      <c r="E349" s="134"/>
      <c r="F349" s="134"/>
      <c r="G349" s="134"/>
      <c r="H349" s="134"/>
      <c r="I349" s="134"/>
      <c r="J349" s="134"/>
      <c r="K349" s="134"/>
      <c r="L349" s="134"/>
      <c r="M349" s="134"/>
      <c r="N349" s="134"/>
      <c r="O349" s="134"/>
      <c r="P349" s="134"/>
      <c r="Q349" s="134"/>
      <c r="R349" s="134"/>
      <c r="S349" s="134"/>
      <c r="T349" s="134"/>
      <c r="U349" s="134"/>
      <c r="V349" s="134"/>
      <c r="W349" s="134"/>
      <c r="X349" s="134"/>
      <c r="Y349" s="134"/>
      <c r="Z349" s="47"/>
      <c r="AA349" s="47"/>
      <c r="AB349" s="47"/>
      <c r="AC349" s="7"/>
      <c r="AD349" s="7"/>
      <c r="AE349" s="7"/>
      <c r="AF349" s="7"/>
      <c r="AG349" s="7"/>
      <c r="AH349" s="7"/>
      <c r="AI349" s="7"/>
      <c r="AJ349" s="7"/>
      <c r="AK349" s="7"/>
      <c r="AL349" s="7"/>
      <c r="AM349" s="7"/>
      <c r="AN349" s="7"/>
      <c r="AO349" s="7"/>
      <c r="AP349" s="7"/>
      <c r="AQ349" s="7"/>
      <c r="AR349" s="7"/>
      <c r="AS349" s="7"/>
      <c r="AT349" s="7"/>
      <c r="AU349" s="7"/>
      <c r="AV349" s="7"/>
      <c r="AW349" s="7"/>
      <c r="AX349" s="7"/>
      <c r="AY349" s="7"/>
      <c r="AZ349" s="7"/>
      <c r="BA349" s="7"/>
      <c r="BB349" s="7"/>
      <c r="BC349" s="7"/>
      <c r="BD349" s="7"/>
      <c r="BE349" s="7"/>
      <c r="BF349" s="7"/>
      <c r="BG349" s="7"/>
      <c r="BH349" s="7"/>
      <c r="BI349" s="7"/>
      <c r="BJ349" s="7"/>
      <c r="BK349" s="7"/>
      <c r="BL349" s="7"/>
      <c r="BM349" s="7"/>
      <c r="BN349" s="7"/>
      <c r="BO349" s="7"/>
      <c r="BP349" s="7"/>
      <c r="BQ349" s="7"/>
      <c r="BR349" s="6"/>
      <c r="BS349" s="6"/>
      <c r="BT349" s="6"/>
      <c r="BU349" s="6"/>
      <c r="BV349" s="6"/>
      <c r="BW349" s="6"/>
      <c r="BX349" s="6"/>
    </row>
    <row r="350" spans="1:76" ht="22.5" customHeight="1" x14ac:dyDescent="0.25">
      <c r="A350" s="134"/>
      <c r="B350" s="134"/>
      <c r="C350" s="134"/>
      <c r="D350" s="171" t="s">
        <v>263</v>
      </c>
      <c r="E350" s="134"/>
      <c r="F350" s="134"/>
      <c r="G350" s="134"/>
      <c r="H350" s="134"/>
      <c r="I350" s="134"/>
      <c r="J350" s="134"/>
      <c r="K350" s="134"/>
      <c r="L350" s="134"/>
      <c r="M350" s="134"/>
      <c r="N350" s="134"/>
      <c r="O350" s="134"/>
      <c r="P350" s="134"/>
      <c r="Q350" s="134"/>
      <c r="R350" s="134"/>
      <c r="S350" s="134"/>
      <c r="T350" s="134"/>
      <c r="U350" s="134"/>
      <c r="V350" s="134"/>
      <c r="W350" s="134"/>
      <c r="X350" s="134"/>
      <c r="Y350" s="134"/>
      <c r="Z350" s="47"/>
      <c r="AA350" s="47"/>
      <c r="AB350" s="47"/>
      <c r="AC350" s="7"/>
      <c r="AD350" s="7"/>
      <c r="AE350" s="7"/>
      <c r="AF350" s="7"/>
      <c r="AG350" s="7"/>
      <c r="AH350" s="7"/>
      <c r="AI350" s="7"/>
      <c r="AJ350" s="7"/>
      <c r="AK350" s="7"/>
      <c r="AL350" s="7"/>
      <c r="AM350" s="7"/>
      <c r="AN350" s="7"/>
      <c r="AO350" s="7"/>
      <c r="AP350" s="7"/>
      <c r="AQ350" s="7"/>
      <c r="AR350" s="7"/>
      <c r="AS350" s="7"/>
      <c r="AT350" s="7"/>
      <c r="AU350" s="7"/>
      <c r="AV350" s="7"/>
      <c r="AW350" s="7"/>
      <c r="AX350" s="7"/>
      <c r="AY350" s="7"/>
      <c r="AZ350" s="7"/>
      <c r="BA350" s="7"/>
      <c r="BB350" s="7"/>
      <c r="BC350" s="7"/>
      <c r="BD350" s="7"/>
      <c r="BE350" s="7"/>
      <c r="BF350" s="7"/>
      <c r="BG350" s="7"/>
      <c r="BH350" s="7"/>
      <c r="BI350" s="7"/>
      <c r="BJ350" s="7"/>
      <c r="BK350" s="7"/>
      <c r="BL350" s="7"/>
      <c r="BM350" s="7"/>
      <c r="BN350" s="7"/>
      <c r="BO350" s="7"/>
      <c r="BP350" s="7"/>
      <c r="BQ350" s="7"/>
      <c r="BR350" s="6"/>
      <c r="BS350" s="6"/>
      <c r="BT350" s="6"/>
      <c r="BU350" s="6"/>
      <c r="BV350" s="6"/>
      <c r="BW350" s="6"/>
      <c r="BX350" s="6"/>
    </row>
    <row r="351" spans="1:76" ht="22.5" customHeight="1" x14ac:dyDescent="0.25">
      <c r="A351" s="134"/>
      <c r="B351" s="134"/>
      <c r="C351" s="134"/>
      <c r="D351" s="171" t="s">
        <v>264</v>
      </c>
      <c r="E351" s="134"/>
      <c r="F351" s="134"/>
      <c r="G351" s="134"/>
      <c r="H351" s="134"/>
      <c r="I351" s="134"/>
      <c r="J351" s="134"/>
      <c r="K351" s="134"/>
      <c r="L351" s="134"/>
      <c r="M351" s="134"/>
      <c r="N351" s="134"/>
      <c r="O351" s="134"/>
      <c r="P351" s="134"/>
      <c r="Q351" s="134"/>
      <c r="R351" s="134"/>
      <c r="S351" s="134"/>
      <c r="T351" s="134"/>
      <c r="U351" s="134"/>
      <c r="V351" s="134"/>
      <c r="W351" s="134"/>
      <c r="X351" s="134"/>
      <c r="Y351" s="134"/>
      <c r="Z351" s="47"/>
      <c r="AA351" s="47"/>
      <c r="AB351" s="47"/>
      <c r="AC351" s="7"/>
      <c r="AD351" s="7"/>
      <c r="AE351" s="7"/>
      <c r="AF351" s="7"/>
      <c r="AG351" s="7"/>
      <c r="AH351" s="7"/>
      <c r="AI351" s="7"/>
      <c r="AJ351" s="7"/>
      <c r="AK351" s="7"/>
      <c r="AL351" s="7"/>
      <c r="AM351" s="7"/>
      <c r="AN351" s="7"/>
      <c r="AO351" s="7"/>
      <c r="AP351" s="7"/>
      <c r="AQ351" s="7"/>
      <c r="AR351" s="7"/>
      <c r="AS351" s="7"/>
      <c r="AT351" s="7"/>
      <c r="AU351" s="7"/>
      <c r="AV351" s="7"/>
      <c r="AW351" s="7"/>
      <c r="AX351" s="7"/>
      <c r="AY351" s="7"/>
      <c r="AZ351" s="7"/>
      <c r="BA351" s="7"/>
      <c r="BB351" s="7"/>
      <c r="BC351" s="7"/>
      <c r="BD351" s="7"/>
      <c r="BE351" s="7"/>
      <c r="BF351" s="7"/>
      <c r="BG351" s="7"/>
      <c r="BH351" s="7"/>
      <c r="BI351" s="7"/>
      <c r="BJ351" s="7"/>
      <c r="BK351" s="7"/>
      <c r="BL351" s="7"/>
      <c r="BM351" s="7"/>
      <c r="BN351" s="7"/>
      <c r="BO351" s="7"/>
      <c r="BP351" s="7"/>
      <c r="BQ351" s="7"/>
      <c r="BR351" s="6"/>
      <c r="BS351" s="6"/>
      <c r="BT351" s="6"/>
      <c r="BU351" s="6"/>
      <c r="BV351" s="6"/>
      <c r="BW351" s="6"/>
      <c r="BX351" s="6"/>
    </row>
    <row r="352" spans="1:76" ht="22.5" customHeight="1" x14ac:dyDescent="0.25">
      <c r="A352" s="134"/>
      <c r="B352" s="134"/>
      <c r="C352" s="134"/>
      <c r="D352" s="171" t="s">
        <v>265</v>
      </c>
      <c r="E352" s="134"/>
      <c r="F352" s="134"/>
      <c r="G352" s="134"/>
      <c r="H352" s="134"/>
      <c r="I352" s="134"/>
      <c r="J352" s="134"/>
      <c r="K352" s="134"/>
      <c r="L352" s="134"/>
      <c r="M352" s="134"/>
      <c r="N352" s="134"/>
      <c r="O352" s="134"/>
      <c r="P352" s="134"/>
      <c r="Q352" s="134"/>
      <c r="R352" s="134"/>
      <c r="S352" s="134"/>
      <c r="T352" s="134"/>
      <c r="U352" s="134"/>
      <c r="V352" s="134"/>
      <c r="W352" s="134"/>
      <c r="X352" s="134"/>
      <c r="Y352" s="134"/>
      <c r="Z352" s="47"/>
      <c r="AA352" s="47"/>
      <c r="AB352" s="47"/>
      <c r="AC352" s="7"/>
      <c r="AD352" s="7"/>
      <c r="AE352" s="7"/>
      <c r="AF352" s="7"/>
      <c r="AG352" s="7"/>
      <c r="AH352" s="7"/>
      <c r="AI352" s="7"/>
      <c r="AJ352" s="7"/>
      <c r="AK352" s="7"/>
      <c r="AL352" s="7"/>
      <c r="AM352" s="7"/>
      <c r="AN352" s="7"/>
      <c r="AO352" s="7"/>
      <c r="AP352" s="7"/>
      <c r="AQ352" s="7"/>
      <c r="AR352" s="7"/>
      <c r="AS352" s="7"/>
      <c r="AT352" s="7"/>
      <c r="AU352" s="7"/>
      <c r="AV352" s="7"/>
      <c r="AW352" s="7"/>
      <c r="AX352" s="7"/>
      <c r="AY352" s="7"/>
      <c r="AZ352" s="7"/>
      <c r="BA352" s="7"/>
      <c r="BB352" s="7"/>
      <c r="BC352" s="7"/>
      <c r="BD352" s="7"/>
      <c r="BE352" s="7"/>
      <c r="BF352" s="7"/>
      <c r="BG352" s="7"/>
      <c r="BH352" s="7"/>
      <c r="BI352" s="7"/>
      <c r="BJ352" s="7"/>
      <c r="BK352" s="7"/>
      <c r="BL352" s="7"/>
      <c r="BM352" s="7"/>
      <c r="BN352" s="7"/>
      <c r="BO352" s="7"/>
      <c r="BP352" s="7"/>
      <c r="BQ352" s="7"/>
      <c r="BR352" s="6"/>
      <c r="BS352" s="6"/>
      <c r="BT352" s="6"/>
      <c r="BU352" s="6"/>
      <c r="BV352" s="6"/>
      <c r="BW352" s="6"/>
      <c r="BX352" s="6"/>
    </row>
    <row r="353" spans="1:76" ht="22.5" customHeight="1" x14ac:dyDescent="0.25">
      <c r="A353" s="134"/>
      <c r="B353" s="134"/>
      <c r="C353" s="134"/>
      <c r="D353" s="171" t="s">
        <v>266</v>
      </c>
      <c r="E353" s="134"/>
      <c r="F353" s="134"/>
      <c r="G353" s="134"/>
      <c r="H353" s="134"/>
      <c r="I353" s="134"/>
      <c r="J353" s="134"/>
      <c r="K353" s="134"/>
      <c r="L353" s="134"/>
      <c r="M353" s="134"/>
      <c r="N353" s="134"/>
      <c r="O353" s="134"/>
      <c r="P353" s="134"/>
      <c r="Q353" s="134"/>
      <c r="R353" s="134"/>
      <c r="S353" s="134"/>
      <c r="T353" s="134"/>
      <c r="U353" s="134"/>
      <c r="V353" s="134"/>
      <c r="W353" s="134"/>
      <c r="X353" s="134"/>
      <c r="Y353" s="134"/>
      <c r="Z353" s="47"/>
      <c r="AA353" s="47"/>
      <c r="AB353" s="47"/>
      <c r="AC353" s="7"/>
      <c r="AD353" s="7"/>
      <c r="AE353" s="7"/>
      <c r="AF353" s="7"/>
      <c r="AG353" s="7"/>
      <c r="AH353" s="7"/>
      <c r="AI353" s="7"/>
      <c r="AJ353" s="7"/>
      <c r="AK353" s="7"/>
      <c r="AL353" s="7"/>
      <c r="AM353" s="7"/>
      <c r="AN353" s="7"/>
      <c r="AO353" s="7"/>
      <c r="AP353" s="7"/>
      <c r="AQ353" s="7"/>
      <c r="AR353" s="7"/>
      <c r="AS353" s="7"/>
      <c r="AT353" s="7"/>
      <c r="AU353" s="7"/>
      <c r="AV353" s="7"/>
      <c r="AW353" s="7"/>
      <c r="AX353" s="7"/>
      <c r="AY353" s="7"/>
      <c r="AZ353" s="7"/>
      <c r="BA353" s="7"/>
      <c r="BB353" s="7"/>
      <c r="BC353" s="7"/>
      <c r="BD353" s="7"/>
      <c r="BE353" s="7"/>
      <c r="BF353" s="7"/>
      <c r="BG353" s="7"/>
      <c r="BH353" s="7"/>
      <c r="BI353" s="7"/>
      <c r="BJ353" s="7"/>
      <c r="BK353" s="7"/>
      <c r="BL353" s="7"/>
      <c r="BM353" s="7"/>
      <c r="BN353" s="7"/>
      <c r="BO353" s="7"/>
      <c r="BP353" s="7"/>
      <c r="BQ353" s="7"/>
      <c r="BR353" s="6"/>
      <c r="BS353" s="6"/>
      <c r="BT353" s="6"/>
      <c r="BU353" s="6"/>
      <c r="BV353" s="6"/>
      <c r="BW353" s="6"/>
      <c r="BX353" s="6"/>
    </row>
    <row r="354" spans="1:76" ht="22.5" customHeight="1" x14ac:dyDescent="0.25">
      <c r="A354" s="134"/>
      <c r="B354" s="134"/>
      <c r="C354" s="134"/>
      <c r="D354" s="171" t="s">
        <v>267</v>
      </c>
      <c r="E354" s="134"/>
      <c r="F354" s="134"/>
      <c r="G354" s="134"/>
      <c r="H354" s="134"/>
      <c r="I354" s="134"/>
      <c r="J354" s="134"/>
      <c r="K354" s="134"/>
      <c r="L354" s="134"/>
      <c r="M354" s="134"/>
      <c r="N354" s="134"/>
      <c r="O354" s="134"/>
      <c r="P354" s="134"/>
      <c r="Q354" s="134"/>
      <c r="R354" s="134"/>
      <c r="S354" s="134"/>
      <c r="T354" s="134"/>
      <c r="U354" s="134"/>
      <c r="V354" s="134"/>
      <c r="W354" s="134"/>
      <c r="X354" s="134"/>
      <c r="Y354" s="134"/>
      <c r="Z354" s="47"/>
      <c r="AA354" s="47"/>
      <c r="AB354" s="47"/>
      <c r="AC354" s="7"/>
      <c r="AD354" s="7"/>
      <c r="AE354" s="7"/>
      <c r="AF354" s="7"/>
      <c r="AG354" s="7"/>
      <c r="AH354" s="7"/>
      <c r="AI354" s="7"/>
      <c r="AJ354" s="7"/>
      <c r="AK354" s="7"/>
      <c r="AL354" s="7"/>
      <c r="AM354" s="7"/>
      <c r="AN354" s="7"/>
      <c r="AO354" s="7"/>
      <c r="AP354" s="7"/>
      <c r="AQ354" s="7"/>
      <c r="AR354" s="7"/>
      <c r="AS354" s="7"/>
      <c r="AT354" s="7"/>
      <c r="AU354" s="7"/>
      <c r="AV354" s="7"/>
      <c r="AW354" s="7"/>
      <c r="AX354" s="7"/>
      <c r="AY354" s="7"/>
      <c r="AZ354" s="7"/>
      <c r="BA354" s="7"/>
      <c r="BB354" s="7"/>
      <c r="BC354" s="7"/>
      <c r="BD354" s="7"/>
      <c r="BE354" s="7"/>
      <c r="BF354" s="7"/>
      <c r="BG354" s="7"/>
      <c r="BH354" s="7"/>
      <c r="BI354" s="7"/>
      <c r="BJ354" s="7"/>
      <c r="BK354" s="7"/>
      <c r="BL354" s="7"/>
      <c r="BM354" s="7"/>
      <c r="BN354" s="7"/>
      <c r="BO354" s="7"/>
      <c r="BP354" s="7"/>
      <c r="BQ354" s="7"/>
      <c r="BR354" s="6"/>
      <c r="BS354" s="6"/>
      <c r="BT354" s="6"/>
      <c r="BU354" s="6"/>
      <c r="BV354" s="6"/>
      <c r="BW354" s="6"/>
      <c r="BX354" s="6"/>
    </row>
    <row r="355" spans="1:76" ht="22.5" customHeight="1" x14ac:dyDescent="0.25">
      <c r="A355" s="134"/>
      <c r="B355" s="134"/>
      <c r="C355" s="134"/>
      <c r="D355" s="171" t="s">
        <v>268</v>
      </c>
      <c r="E355" s="134"/>
      <c r="F355" s="134"/>
      <c r="G355" s="134"/>
      <c r="H355" s="134"/>
      <c r="I355" s="134"/>
      <c r="J355" s="134"/>
      <c r="K355" s="134"/>
      <c r="L355" s="134"/>
      <c r="M355" s="134"/>
      <c r="N355" s="134"/>
      <c r="O355" s="134"/>
      <c r="P355" s="134"/>
      <c r="Q355" s="134"/>
      <c r="R355" s="134"/>
      <c r="S355" s="134"/>
      <c r="T355" s="134"/>
      <c r="U355" s="134"/>
      <c r="V355" s="134"/>
      <c r="W355" s="134"/>
      <c r="X355" s="134"/>
      <c r="Y355" s="134"/>
      <c r="Z355" s="47"/>
      <c r="AA355" s="47"/>
      <c r="AB355" s="47"/>
      <c r="AC355" s="7"/>
      <c r="AD355" s="7"/>
      <c r="AE355" s="7"/>
      <c r="AF355" s="7"/>
      <c r="AG355" s="7"/>
      <c r="AH355" s="7"/>
      <c r="AI355" s="7"/>
      <c r="AJ355" s="7"/>
      <c r="AK355" s="7"/>
      <c r="AL355" s="7"/>
      <c r="AM355" s="7"/>
      <c r="AN355" s="7"/>
      <c r="AO355" s="7"/>
      <c r="AP355" s="7"/>
      <c r="AQ355" s="7"/>
      <c r="AR355" s="7"/>
      <c r="AS355" s="7"/>
      <c r="AT355" s="7"/>
      <c r="AU355" s="7"/>
      <c r="AV355" s="7"/>
      <c r="AW355" s="7"/>
      <c r="AX355" s="7"/>
      <c r="AY355" s="7"/>
      <c r="AZ355" s="7"/>
      <c r="BA355" s="7"/>
      <c r="BB355" s="7"/>
      <c r="BC355" s="7"/>
      <c r="BD355" s="7"/>
      <c r="BE355" s="7"/>
      <c r="BF355" s="7"/>
      <c r="BG355" s="7"/>
      <c r="BH355" s="7"/>
      <c r="BI355" s="7"/>
      <c r="BJ355" s="7"/>
      <c r="BK355" s="7"/>
      <c r="BL355" s="7"/>
      <c r="BM355" s="7"/>
      <c r="BN355" s="7"/>
      <c r="BO355" s="7"/>
      <c r="BP355" s="7"/>
      <c r="BQ355" s="7"/>
      <c r="BR355" s="6"/>
      <c r="BS355" s="6"/>
      <c r="BT355" s="6"/>
      <c r="BU355" s="6"/>
      <c r="BV355" s="6"/>
      <c r="BW355" s="6"/>
      <c r="BX355" s="6"/>
    </row>
    <row r="356" spans="1:76" ht="22.5" customHeight="1" x14ac:dyDescent="0.25">
      <c r="A356" s="134"/>
      <c r="B356" s="134"/>
      <c r="C356" s="134"/>
      <c r="D356" s="171" t="s">
        <v>269</v>
      </c>
      <c r="E356" s="134"/>
      <c r="F356" s="134"/>
      <c r="G356" s="134"/>
      <c r="H356" s="134"/>
      <c r="I356" s="134"/>
      <c r="J356" s="134"/>
      <c r="K356" s="134"/>
      <c r="L356" s="134"/>
      <c r="M356" s="134"/>
      <c r="N356" s="134"/>
      <c r="O356" s="134"/>
      <c r="P356" s="134"/>
      <c r="Q356" s="134"/>
      <c r="R356" s="134"/>
      <c r="S356" s="134"/>
      <c r="T356" s="134"/>
      <c r="U356" s="134"/>
      <c r="V356" s="134"/>
      <c r="W356" s="134"/>
      <c r="X356" s="134"/>
      <c r="Y356" s="134"/>
      <c r="Z356" s="47"/>
      <c r="AA356" s="47"/>
      <c r="AB356" s="47"/>
      <c r="AC356" s="7"/>
      <c r="AD356" s="7"/>
      <c r="AE356" s="7"/>
      <c r="AF356" s="7"/>
      <c r="AG356" s="7"/>
      <c r="AH356" s="7"/>
      <c r="AI356" s="7"/>
      <c r="AJ356" s="7"/>
      <c r="AK356" s="7"/>
      <c r="AL356" s="7"/>
      <c r="AM356" s="7"/>
      <c r="AN356" s="7"/>
      <c r="AO356" s="7"/>
      <c r="AP356" s="7"/>
      <c r="AQ356" s="7"/>
      <c r="AR356" s="7"/>
      <c r="AS356" s="7"/>
      <c r="AT356" s="7"/>
      <c r="AU356" s="7"/>
      <c r="AV356" s="7"/>
      <c r="AW356" s="7"/>
      <c r="AX356" s="7"/>
      <c r="AY356" s="7"/>
      <c r="AZ356" s="7"/>
      <c r="BA356" s="7"/>
      <c r="BB356" s="7"/>
      <c r="BC356" s="7"/>
      <c r="BD356" s="7"/>
      <c r="BE356" s="7"/>
      <c r="BF356" s="7"/>
      <c r="BG356" s="7"/>
      <c r="BH356" s="7"/>
      <c r="BI356" s="7"/>
      <c r="BJ356" s="7"/>
      <c r="BK356" s="7"/>
      <c r="BL356" s="7"/>
      <c r="BM356" s="7"/>
      <c r="BN356" s="7"/>
      <c r="BO356" s="7"/>
      <c r="BP356" s="7"/>
      <c r="BQ356" s="7"/>
      <c r="BR356" s="6"/>
      <c r="BS356" s="6"/>
      <c r="BT356" s="6"/>
      <c r="BU356" s="6"/>
      <c r="BV356" s="6"/>
      <c r="BW356" s="6"/>
      <c r="BX356" s="6"/>
    </row>
    <row r="357" spans="1:76" ht="22.5" customHeight="1" x14ac:dyDescent="0.25">
      <c r="A357" s="134"/>
      <c r="B357" s="134"/>
      <c r="C357" s="134"/>
      <c r="D357" s="171" t="s">
        <v>270</v>
      </c>
      <c r="E357" s="134"/>
      <c r="F357" s="134"/>
      <c r="G357" s="134"/>
      <c r="H357" s="134"/>
      <c r="I357" s="134"/>
      <c r="J357" s="134"/>
      <c r="K357" s="134"/>
      <c r="L357" s="134"/>
      <c r="M357" s="134"/>
      <c r="N357" s="134"/>
      <c r="O357" s="134"/>
      <c r="P357" s="134"/>
      <c r="Q357" s="134"/>
      <c r="R357" s="134"/>
      <c r="S357" s="134"/>
      <c r="T357" s="134"/>
      <c r="U357" s="134"/>
      <c r="V357" s="134"/>
      <c r="W357" s="134"/>
      <c r="X357" s="134"/>
      <c r="Y357" s="134"/>
      <c r="Z357" s="47"/>
      <c r="AA357" s="47"/>
      <c r="AB357" s="47"/>
      <c r="AC357" s="7"/>
      <c r="AD357" s="7"/>
      <c r="AE357" s="7"/>
      <c r="AF357" s="7"/>
      <c r="AG357" s="7"/>
      <c r="AH357" s="7"/>
      <c r="AI357" s="7"/>
      <c r="AJ357" s="7"/>
      <c r="AK357" s="7"/>
      <c r="AL357" s="7"/>
      <c r="AM357" s="7"/>
      <c r="AN357" s="7"/>
      <c r="AO357" s="7"/>
      <c r="AP357" s="7"/>
      <c r="AQ357" s="7"/>
      <c r="AR357" s="7"/>
      <c r="AS357" s="7"/>
      <c r="AT357" s="7"/>
      <c r="AU357" s="7"/>
      <c r="AV357" s="7"/>
      <c r="AW357" s="7"/>
      <c r="AX357" s="7"/>
      <c r="AY357" s="7"/>
      <c r="AZ357" s="7"/>
      <c r="BA357" s="7"/>
      <c r="BB357" s="7"/>
      <c r="BC357" s="7"/>
      <c r="BD357" s="7"/>
      <c r="BE357" s="7"/>
      <c r="BF357" s="7"/>
      <c r="BG357" s="7"/>
      <c r="BH357" s="7"/>
      <c r="BI357" s="7"/>
      <c r="BJ357" s="7"/>
      <c r="BK357" s="7"/>
      <c r="BL357" s="7"/>
      <c r="BM357" s="7"/>
      <c r="BN357" s="7"/>
      <c r="BO357" s="7"/>
      <c r="BP357" s="7"/>
      <c r="BQ357" s="7"/>
      <c r="BR357" s="6"/>
      <c r="BS357" s="6"/>
      <c r="BT357" s="6"/>
      <c r="BU357" s="6"/>
      <c r="BV357" s="6"/>
      <c r="BW357" s="6"/>
      <c r="BX357" s="6"/>
    </row>
    <row r="358" spans="1:76" ht="22.5" customHeight="1" x14ac:dyDescent="0.25">
      <c r="A358" s="134"/>
      <c r="B358" s="134"/>
      <c r="C358" s="134"/>
      <c r="D358" s="171" t="s">
        <v>271</v>
      </c>
      <c r="E358" s="134"/>
      <c r="F358" s="134"/>
      <c r="G358" s="134"/>
      <c r="H358" s="134"/>
      <c r="I358" s="134"/>
      <c r="J358" s="134"/>
      <c r="K358" s="134"/>
      <c r="L358" s="134"/>
      <c r="M358" s="134"/>
      <c r="N358" s="134"/>
      <c r="O358" s="134"/>
      <c r="P358" s="134"/>
      <c r="Q358" s="134"/>
      <c r="R358" s="134"/>
      <c r="S358" s="134"/>
      <c r="T358" s="134"/>
      <c r="U358" s="134"/>
      <c r="V358" s="134"/>
      <c r="W358" s="134"/>
      <c r="X358" s="134"/>
      <c r="Y358" s="134"/>
      <c r="Z358" s="47"/>
      <c r="AA358" s="47"/>
      <c r="AB358" s="47"/>
      <c r="AC358" s="7"/>
      <c r="AD358" s="7"/>
      <c r="AE358" s="7"/>
      <c r="AF358" s="7"/>
      <c r="AG358" s="7"/>
      <c r="AH358" s="7"/>
      <c r="AI358" s="7"/>
      <c r="AJ358" s="7"/>
      <c r="AK358" s="7"/>
      <c r="AL358" s="7"/>
      <c r="AM358" s="7"/>
      <c r="AN358" s="7"/>
      <c r="AO358" s="7"/>
      <c r="AP358" s="7"/>
      <c r="AQ358" s="7"/>
      <c r="AR358" s="7"/>
      <c r="AS358" s="7"/>
      <c r="AT358" s="7"/>
      <c r="AU358" s="7"/>
      <c r="AV358" s="7"/>
      <c r="AW358" s="7"/>
      <c r="AX358" s="7"/>
      <c r="AY358" s="7"/>
      <c r="AZ358" s="7"/>
      <c r="BA358" s="7"/>
      <c r="BB358" s="7"/>
      <c r="BC358" s="7"/>
      <c r="BD358" s="7"/>
      <c r="BE358" s="7"/>
      <c r="BF358" s="7"/>
      <c r="BG358" s="7"/>
      <c r="BH358" s="7"/>
      <c r="BI358" s="7"/>
      <c r="BJ358" s="7"/>
      <c r="BK358" s="7"/>
      <c r="BL358" s="7"/>
      <c r="BM358" s="7"/>
      <c r="BN358" s="7"/>
      <c r="BO358" s="7"/>
      <c r="BP358" s="7"/>
      <c r="BQ358" s="7"/>
      <c r="BR358" s="6"/>
      <c r="BS358" s="6"/>
      <c r="BT358" s="6"/>
      <c r="BU358" s="6"/>
      <c r="BV358" s="6"/>
      <c r="BW358" s="6"/>
      <c r="BX358" s="6"/>
    </row>
    <row r="359" spans="1:76" ht="22.5" customHeight="1" x14ac:dyDescent="0.25">
      <c r="A359" s="134"/>
      <c r="B359" s="134"/>
      <c r="C359" s="134"/>
      <c r="D359" s="171" t="s">
        <v>272</v>
      </c>
      <c r="E359" s="134"/>
      <c r="F359" s="134"/>
      <c r="G359" s="134"/>
      <c r="H359" s="134"/>
      <c r="I359" s="134"/>
      <c r="J359" s="134"/>
      <c r="K359" s="134"/>
      <c r="L359" s="134"/>
      <c r="M359" s="134"/>
      <c r="N359" s="134"/>
      <c r="O359" s="134"/>
      <c r="P359" s="134"/>
      <c r="Q359" s="134"/>
      <c r="R359" s="134"/>
      <c r="S359" s="134"/>
      <c r="T359" s="134"/>
      <c r="U359" s="134"/>
      <c r="V359" s="134"/>
      <c r="W359" s="134"/>
      <c r="X359" s="134"/>
      <c r="Y359" s="134"/>
      <c r="Z359" s="47"/>
      <c r="AA359" s="47"/>
      <c r="AB359" s="47"/>
      <c r="AC359" s="7"/>
      <c r="AD359" s="7"/>
      <c r="AE359" s="7"/>
      <c r="AF359" s="7"/>
      <c r="AG359" s="7"/>
      <c r="AH359" s="7"/>
      <c r="AI359" s="7"/>
      <c r="AJ359" s="7"/>
      <c r="AK359" s="7"/>
      <c r="AL359" s="7"/>
      <c r="AM359" s="7"/>
      <c r="AN359" s="7"/>
      <c r="AO359" s="7"/>
      <c r="AP359" s="7"/>
      <c r="AQ359" s="7"/>
      <c r="AR359" s="7"/>
      <c r="AS359" s="7"/>
      <c r="AT359" s="7"/>
      <c r="AU359" s="7"/>
      <c r="AV359" s="7"/>
      <c r="AW359" s="7"/>
      <c r="AX359" s="7"/>
      <c r="AY359" s="7"/>
      <c r="AZ359" s="7"/>
      <c r="BA359" s="7"/>
      <c r="BB359" s="7"/>
      <c r="BC359" s="7"/>
      <c r="BD359" s="7"/>
      <c r="BE359" s="7"/>
      <c r="BF359" s="7"/>
      <c r="BG359" s="7"/>
      <c r="BH359" s="7"/>
      <c r="BI359" s="7"/>
      <c r="BJ359" s="7"/>
      <c r="BK359" s="7"/>
      <c r="BL359" s="7"/>
      <c r="BM359" s="7"/>
      <c r="BN359" s="7"/>
      <c r="BO359" s="7"/>
      <c r="BP359" s="7"/>
      <c r="BQ359" s="7"/>
      <c r="BR359" s="6"/>
      <c r="BS359" s="6"/>
      <c r="BT359" s="6"/>
      <c r="BU359" s="6"/>
      <c r="BV359" s="6"/>
      <c r="BW359" s="6"/>
      <c r="BX359" s="6"/>
    </row>
    <row r="360" spans="1:76" ht="22.5" customHeight="1" x14ac:dyDescent="0.25">
      <c r="A360" s="134"/>
      <c r="B360" s="134"/>
      <c r="C360" s="134"/>
      <c r="D360" s="171" t="s">
        <v>273</v>
      </c>
      <c r="E360" s="134"/>
      <c r="F360" s="134"/>
      <c r="G360" s="134"/>
      <c r="H360" s="134"/>
      <c r="I360" s="134"/>
      <c r="J360" s="134"/>
      <c r="K360" s="134"/>
      <c r="L360" s="134"/>
      <c r="M360" s="134"/>
      <c r="N360" s="134"/>
      <c r="O360" s="134"/>
      <c r="P360" s="134"/>
      <c r="Q360" s="134"/>
      <c r="R360" s="134"/>
      <c r="S360" s="134"/>
      <c r="T360" s="134"/>
      <c r="U360" s="134"/>
      <c r="V360" s="134"/>
      <c r="W360" s="134"/>
      <c r="X360" s="134"/>
      <c r="Y360" s="134"/>
      <c r="Z360" s="47"/>
      <c r="AA360" s="47"/>
      <c r="AB360" s="47"/>
      <c r="AC360" s="7"/>
      <c r="AD360" s="7"/>
      <c r="AE360" s="7"/>
      <c r="AF360" s="7"/>
      <c r="AG360" s="7"/>
      <c r="AH360" s="7"/>
      <c r="AI360" s="7"/>
      <c r="AJ360" s="7"/>
      <c r="AK360" s="7"/>
      <c r="AL360" s="7"/>
      <c r="AM360" s="7"/>
      <c r="AN360" s="7"/>
      <c r="AO360" s="7"/>
      <c r="AP360" s="7"/>
      <c r="AQ360" s="7"/>
      <c r="AR360" s="7"/>
      <c r="AS360" s="7"/>
      <c r="AT360" s="7"/>
      <c r="AU360" s="7"/>
      <c r="AV360" s="7"/>
      <c r="AW360" s="7"/>
      <c r="AX360" s="7"/>
      <c r="AY360" s="7"/>
      <c r="AZ360" s="7"/>
      <c r="BA360" s="7"/>
      <c r="BB360" s="7"/>
      <c r="BC360" s="7"/>
      <c r="BD360" s="7"/>
      <c r="BE360" s="7"/>
      <c r="BF360" s="7"/>
      <c r="BG360" s="7"/>
      <c r="BH360" s="7"/>
      <c r="BI360" s="7"/>
      <c r="BJ360" s="7"/>
      <c r="BK360" s="7"/>
      <c r="BL360" s="7"/>
      <c r="BM360" s="7"/>
      <c r="BN360" s="7"/>
      <c r="BO360" s="7"/>
      <c r="BP360" s="7"/>
      <c r="BQ360" s="7"/>
      <c r="BR360" s="6"/>
      <c r="BS360" s="6"/>
      <c r="BT360" s="6"/>
      <c r="BU360" s="6"/>
      <c r="BV360" s="6"/>
      <c r="BW360" s="6"/>
      <c r="BX360" s="6"/>
    </row>
    <row r="361" spans="1:76" ht="22.5" customHeight="1" x14ac:dyDescent="0.25">
      <c r="A361" s="134"/>
      <c r="B361" s="134"/>
      <c r="C361" s="134"/>
      <c r="D361" s="171" t="s">
        <v>274</v>
      </c>
      <c r="E361" s="134"/>
      <c r="F361" s="134"/>
      <c r="G361" s="134"/>
      <c r="H361" s="134"/>
      <c r="I361" s="134"/>
      <c r="J361" s="134"/>
      <c r="K361" s="134"/>
      <c r="L361" s="134"/>
      <c r="M361" s="134"/>
      <c r="N361" s="134"/>
      <c r="O361" s="134"/>
      <c r="P361" s="134"/>
      <c r="Q361" s="134"/>
      <c r="R361" s="134"/>
      <c r="S361" s="134"/>
      <c r="T361" s="134"/>
      <c r="U361" s="134"/>
      <c r="V361" s="134"/>
      <c r="W361" s="134"/>
      <c r="X361" s="134"/>
      <c r="Y361" s="134"/>
      <c r="Z361" s="47"/>
      <c r="AA361" s="47"/>
      <c r="AB361" s="47"/>
      <c r="AC361" s="7"/>
      <c r="AD361" s="7"/>
      <c r="AE361" s="7"/>
      <c r="AF361" s="7"/>
      <c r="AG361" s="7"/>
      <c r="AH361" s="7"/>
      <c r="AI361" s="7"/>
      <c r="AJ361" s="7"/>
      <c r="AK361" s="7"/>
      <c r="AL361" s="7"/>
      <c r="AM361" s="7"/>
      <c r="AN361" s="7"/>
      <c r="AO361" s="7"/>
      <c r="AP361" s="7"/>
      <c r="AQ361" s="7"/>
      <c r="AR361" s="7"/>
      <c r="AS361" s="7"/>
      <c r="AT361" s="7"/>
      <c r="AU361" s="7"/>
      <c r="AV361" s="7"/>
      <c r="AW361" s="7"/>
      <c r="AX361" s="7"/>
      <c r="AY361" s="7"/>
      <c r="AZ361" s="7"/>
      <c r="BA361" s="7"/>
      <c r="BB361" s="7"/>
      <c r="BC361" s="7"/>
      <c r="BD361" s="7"/>
      <c r="BE361" s="7"/>
      <c r="BF361" s="7"/>
      <c r="BG361" s="7"/>
      <c r="BH361" s="7"/>
      <c r="BI361" s="7"/>
      <c r="BJ361" s="7"/>
      <c r="BK361" s="7"/>
      <c r="BL361" s="7"/>
      <c r="BM361" s="7"/>
      <c r="BN361" s="7"/>
      <c r="BO361" s="7"/>
      <c r="BP361" s="7"/>
      <c r="BQ361" s="7"/>
      <c r="BR361" s="6"/>
      <c r="BS361" s="6"/>
      <c r="BT361" s="6"/>
      <c r="BU361" s="6"/>
      <c r="BV361" s="6"/>
      <c r="BW361" s="6"/>
      <c r="BX361" s="6"/>
    </row>
    <row r="362" spans="1:76" ht="22.5" customHeight="1" x14ac:dyDescent="0.25">
      <c r="A362" s="134"/>
      <c r="B362" s="134"/>
      <c r="C362" s="134"/>
      <c r="D362" s="171" t="s">
        <v>275</v>
      </c>
      <c r="E362" s="134"/>
      <c r="F362" s="134"/>
      <c r="G362" s="134"/>
      <c r="H362" s="134"/>
      <c r="I362" s="134"/>
      <c r="J362" s="134"/>
      <c r="K362" s="134"/>
      <c r="L362" s="134"/>
      <c r="M362" s="134"/>
      <c r="N362" s="134"/>
      <c r="O362" s="134"/>
      <c r="P362" s="134"/>
      <c r="Q362" s="134"/>
      <c r="R362" s="134"/>
      <c r="S362" s="134"/>
      <c r="T362" s="134"/>
      <c r="U362" s="134"/>
      <c r="V362" s="134"/>
      <c r="W362" s="134"/>
      <c r="X362" s="134"/>
      <c r="Y362" s="134"/>
      <c r="Z362" s="47"/>
      <c r="AA362" s="47"/>
      <c r="AB362" s="47"/>
      <c r="AC362" s="7"/>
      <c r="AD362" s="7"/>
      <c r="AE362" s="7"/>
      <c r="AF362" s="7"/>
      <c r="AG362" s="7"/>
      <c r="AH362" s="7"/>
      <c r="AI362" s="7"/>
      <c r="AJ362" s="7"/>
      <c r="AK362" s="7"/>
      <c r="AL362" s="7"/>
      <c r="AM362" s="7"/>
      <c r="AN362" s="7"/>
      <c r="AO362" s="7"/>
      <c r="AP362" s="7"/>
      <c r="AQ362" s="7"/>
      <c r="AR362" s="7"/>
      <c r="AS362" s="7"/>
      <c r="AT362" s="7"/>
      <c r="AU362" s="7"/>
      <c r="AV362" s="7"/>
      <c r="AW362" s="7"/>
      <c r="AX362" s="7"/>
      <c r="AY362" s="7"/>
      <c r="AZ362" s="7"/>
      <c r="BA362" s="7"/>
      <c r="BB362" s="7"/>
      <c r="BC362" s="7"/>
      <c r="BD362" s="7"/>
      <c r="BE362" s="7"/>
      <c r="BF362" s="7"/>
      <c r="BG362" s="7"/>
      <c r="BH362" s="7"/>
      <c r="BI362" s="7"/>
      <c r="BJ362" s="7"/>
      <c r="BK362" s="7"/>
      <c r="BL362" s="7"/>
      <c r="BM362" s="7"/>
      <c r="BN362" s="7"/>
      <c r="BO362" s="7"/>
      <c r="BP362" s="7"/>
      <c r="BQ362" s="7"/>
      <c r="BR362" s="6"/>
      <c r="BS362" s="6"/>
      <c r="BT362" s="6"/>
      <c r="BU362" s="6"/>
      <c r="BV362" s="6"/>
      <c r="BW362" s="6"/>
      <c r="BX362" s="6"/>
    </row>
    <row r="363" spans="1:76" ht="22.5" customHeight="1" x14ac:dyDescent="0.25">
      <c r="A363" s="134"/>
      <c r="B363" s="134"/>
      <c r="C363" s="134"/>
      <c r="D363" s="171" t="s">
        <v>276</v>
      </c>
      <c r="E363" s="134"/>
      <c r="F363" s="134"/>
      <c r="G363" s="134"/>
      <c r="H363" s="134"/>
      <c r="I363" s="134"/>
      <c r="J363" s="134"/>
      <c r="K363" s="134"/>
      <c r="L363" s="134"/>
      <c r="M363" s="134"/>
      <c r="N363" s="134"/>
      <c r="O363" s="134"/>
      <c r="P363" s="134"/>
      <c r="Q363" s="134"/>
      <c r="R363" s="134"/>
      <c r="S363" s="134"/>
      <c r="T363" s="134"/>
      <c r="U363" s="134"/>
      <c r="V363" s="134"/>
      <c r="W363" s="134"/>
      <c r="X363" s="134"/>
      <c r="Y363" s="134"/>
      <c r="Z363" s="47"/>
      <c r="AA363" s="47"/>
      <c r="AB363" s="47"/>
      <c r="AC363" s="7"/>
      <c r="AD363" s="7"/>
      <c r="AE363" s="7"/>
      <c r="AF363" s="7"/>
      <c r="AG363" s="7"/>
      <c r="AH363" s="7"/>
      <c r="AI363" s="7"/>
      <c r="AJ363" s="7"/>
      <c r="AK363" s="7"/>
      <c r="AL363" s="7"/>
      <c r="AM363" s="7"/>
      <c r="AN363" s="7"/>
      <c r="AO363" s="7"/>
      <c r="AP363" s="7"/>
      <c r="AQ363" s="7"/>
      <c r="AR363" s="7"/>
      <c r="AS363" s="7"/>
      <c r="AT363" s="7"/>
      <c r="AU363" s="7"/>
      <c r="AV363" s="7"/>
      <c r="AW363" s="7"/>
      <c r="AX363" s="7"/>
      <c r="AY363" s="7"/>
      <c r="AZ363" s="7"/>
      <c r="BA363" s="7"/>
      <c r="BB363" s="7"/>
      <c r="BC363" s="7"/>
      <c r="BD363" s="7"/>
      <c r="BE363" s="7"/>
      <c r="BF363" s="7"/>
      <c r="BG363" s="7"/>
      <c r="BH363" s="7"/>
      <c r="BI363" s="7"/>
      <c r="BJ363" s="7"/>
      <c r="BK363" s="7"/>
      <c r="BL363" s="7"/>
      <c r="BM363" s="7"/>
      <c r="BN363" s="7"/>
      <c r="BO363" s="7"/>
      <c r="BP363" s="7"/>
      <c r="BQ363" s="7"/>
      <c r="BR363" s="6"/>
      <c r="BS363" s="6"/>
      <c r="BT363" s="6"/>
      <c r="BU363" s="6"/>
      <c r="BV363" s="6"/>
      <c r="BW363" s="6"/>
      <c r="BX363" s="6"/>
    </row>
    <row r="364" spans="1:76" ht="22.5" customHeight="1" x14ac:dyDescent="0.25">
      <c r="A364" s="134"/>
      <c r="B364" s="134"/>
      <c r="C364" s="134"/>
      <c r="D364" s="171" t="s">
        <v>277</v>
      </c>
      <c r="E364" s="134"/>
      <c r="F364" s="134"/>
      <c r="G364" s="134"/>
      <c r="H364" s="134"/>
      <c r="I364" s="134"/>
      <c r="J364" s="134"/>
      <c r="K364" s="134"/>
      <c r="L364" s="134"/>
      <c r="M364" s="134"/>
      <c r="N364" s="134"/>
      <c r="O364" s="134"/>
      <c r="P364" s="134"/>
      <c r="Q364" s="134"/>
      <c r="R364" s="134"/>
      <c r="S364" s="134"/>
      <c r="T364" s="134"/>
      <c r="U364" s="134"/>
      <c r="V364" s="134"/>
      <c r="W364" s="134"/>
      <c r="X364" s="134"/>
      <c r="Y364" s="134"/>
      <c r="Z364" s="47"/>
      <c r="AA364" s="47"/>
      <c r="AB364" s="47"/>
      <c r="AC364" s="7"/>
      <c r="AD364" s="7"/>
      <c r="AE364" s="7"/>
      <c r="AF364" s="7"/>
      <c r="AG364" s="7"/>
      <c r="AH364" s="7"/>
      <c r="AI364" s="7"/>
      <c r="AJ364" s="7"/>
      <c r="AK364" s="7"/>
      <c r="AL364" s="7"/>
      <c r="AM364" s="7"/>
      <c r="AN364" s="7"/>
      <c r="AO364" s="7"/>
      <c r="AP364" s="7"/>
      <c r="AQ364" s="7"/>
      <c r="AR364" s="7"/>
      <c r="AS364" s="7"/>
      <c r="AT364" s="7"/>
      <c r="AU364" s="7"/>
      <c r="AV364" s="7"/>
      <c r="AW364" s="7"/>
      <c r="AX364" s="7"/>
      <c r="AY364" s="7"/>
      <c r="AZ364" s="7"/>
      <c r="BA364" s="7"/>
      <c r="BB364" s="7"/>
      <c r="BC364" s="7"/>
      <c r="BD364" s="7"/>
      <c r="BE364" s="7"/>
      <c r="BF364" s="7"/>
      <c r="BG364" s="7"/>
      <c r="BH364" s="7"/>
      <c r="BI364" s="7"/>
      <c r="BJ364" s="7"/>
      <c r="BK364" s="7"/>
      <c r="BL364" s="7"/>
      <c r="BM364" s="7"/>
      <c r="BN364" s="7"/>
      <c r="BO364" s="7"/>
      <c r="BP364" s="7"/>
      <c r="BQ364" s="7"/>
      <c r="BR364" s="6"/>
      <c r="BS364" s="6"/>
      <c r="BT364" s="6"/>
      <c r="BU364" s="6"/>
      <c r="BV364" s="6"/>
      <c r="BW364" s="6"/>
      <c r="BX364" s="6"/>
    </row>
    <row r="365" spans="1:76" ht="22.5" customHeight="1" x14ac:dyDescent="0.25">
      <c r="A365" s="134"/>
      <c r="B365" s="134"/>
      <c r="C365" s="134"/>
      <c r="D365" s="171" t="s">
        <v>278</v>
      </c>
      <c r="E365" s="134"/>
      <c r="F365" s="134"/>
      <c r="G365" s="134"/>
      <c r="H365" s="134"/>
      <c r="I365" s="134"/>
      <c r="J365" s="134"/>
      <c r="K365" s="134"/>
      <c r="L365" s="134"/>
      <c r="M365" s="134"/>
      <c r="N365" s="134"/>
      <c r="O365" s="134"/>
      <c r="P365" s="134"/>
      <c r="Q365" s="134"/>
      <c r="R365" s="134"/>
      <c r="S365" s="134"/>
      <c r="T365" s="134"/>
      <c r="U365" s="134"/>
      <c r="V365" s="134"/>
      <c r="W365" s="134"/>
      <c r="X365" s="134"/>
      <c r="Y365" s="134"/>
      <c r="Z365" s="47"/>
      <c r="AA365" s="47"/>
      <c r="AB365" s="47"/>
      <c r="AC365" s="7"/>
      <c r="AD365" s="7"/>
      <c r="AE365" s="7"/>
      <c r="AF365" s="7"/>
      <c r="AG365" s="7"/>
      <c r="AH365" s="7"/>
      <c r="AI365" s="7"/>
      <c r="AJ365" s="7"/>
      <c r="AK365" s="7"/>
      <c r="AL365" s="7"/>
      <c r="AM365" s="7"/>
      <c r="AN365" s="7"/>
      <c r="AO365" s="7"/>
      <c r="AP365" s="7"/>
      <c r="AQ365" s="7"/>
      <c r="AR365" s="7"/>
      <c r="AS365" s="7"/>
      <c r="AT365" s="7"/>
      <c r="AU365" s="7"/>
      <c r="AV365" s="7"/>
      <c r="AW365" s="7"/>
      <c r="AX365" s="7"/>
      <c r="AY365" s="7"/>
      <c r="AZ365" s="7"/>
      <c r="BA365" s="7"/>
      <c r="BB365" s="7"/>
      <c r="BC365" s="7"/>
      <c r="BD365" s="7"/>
      <c r="BE365" s="7"/>
      <c r="BF365" s="7"/>
      <c r="BG365" s="7"/>
      <c r="BH365" s="7"/>
      <c r="BI365" s="7"/>
      <c r="BJ365" s="7"/>
      <c r="BK365" s="7"/>
      <c r="BL365" s="7"/>
      <c r="BM365" s="7"/>
      <c r="BN365" s="7"/>
      <c r="BO365" s="7"/>
      <c r="BP365" s="7"/>
      <c r="BQ365" s="7"/>
      <c r="BR365" s="6"/>
      <c r="BS365" s="6"/>
      <c r="BT365" s="6"/>
      <c r="BU365" s="6"/>
      <c r="BV365" s="6"/>
      <c r="BW365" s="6"/>
      <c r="BX365" s="6"/>
    </row>
    <row r="366" spans="1:76" ht="22.5" customHeight="1" x14ac:dyDescent="0.25">
      <c r="A366" s="134"/>
      <c r="B366" s="134"/>
      <c r="C366" s="134"/>
      <c r="D366" s="171" t="s">
        <v>279</v>
      </c>
      <c r="E366" s="134"/>
      <c r="F366" s="134"/>
      <c r="G366" s="134"/>
      <c r="H366" s="134"/>
      <c r="I366" s="134"/>
      <c r="J366" s="134"/>
      <c r="K366" s="134"/>
      <c r="L366" s="134"/>
      <c r="M366" s="134"/>
      <c r="N366" s="134"/>
      <c r="O366" s="134"/>
      <c r="P366" s="134"/>
      <c r="Q366" s="134"/>
      <c r="R366" s="134"/>
      <c r="S366" s="134"/>
      <c r="T366" s="134"/>
      <c r="U366" s="134"/>
      <c r="V366" s="134"/>
      <c r="W366" s="134"/>
      <c r="X366" s="134"/>
      <c r="Y366" s="134"/>
      <c r="Z366" s="7"/>
      <c r="AA366" s="7"/>
      <c r="AB366" s="7"/>
      <c r="AC366" s="7"/>
      <c r="AD366" s="7"/>
      <c r="AE366" s="7"/>
      <c r="AF366" s="7"/>
      <c r="AG366" s="7"/>
      <c r="AH366" s="7"/>
      <c r="AI366" s="7"/>
      <c r="AJ366" s="7"/>
      <c r="AK366" s="7"/>
      <c r="AL366" s="7"/>
      <c r="AM366" s="7"/>
      <c r="AN366" s="7"/>
      <c r="AO366" s="7"/>
      <c r="AP366" s="7"/>
      <c r="AQ366" s="7"/>
      <c r="AR366" s="7"/>
      <c r="AS366" s="7"/>
      <c r="AT366" s="7"/>
      <c r="AU366" s="7"/>
      <c r="AV366" s="7"/>
      <c r="AW366" s="7"/>
      <c r="AX366" s="7"/>
      <c r="AY366" s="7"/>
      <c r="AZ366" s="7"/>
      <c r="BA366" s="7"/>
      <c r="BB366" s="7"/>
      <c r="BC366" s="7"/>
      <c r="BD366" s="7"/>
      <c r="BE366" s="7"/>
      <c r="BF366" s="7"/>
      <c r="BG366" s="7"/>
      <c r="BH366" s="7"/>
      <c r="BI366" s="7"/>
      <c r="BJ366" s="7"/>
      <c r="BK366" s="7"/>
      <c r="BL366" s="7"/>
      <c r="BM366" s="7"/>
      <c r="BN366" s="7"/>
      <c r="BO366" s="7"/>
      <c r="BP366" s="7"/>
      <c r="BQ366" s="7"/>
      <c r="BR366" s="6"/>
      <c r="BS366" s="6"/>
      <c r="BT366" s="6"/>
      <c r="BU366" s="6"/>
      <c r="BV366" s="6"/>
      <c r="BW366" s="6"/>
      <c r="BX366" s="6"/>
    </row>
    <row r="367" spans="1:76" ht="22.5" customHeight="1" x14ac:dyDescent="0.25">
      <c r="A367" s="134"/>
      <c r="B367" s="134"/>
      <c r="C367" s="134"/>
      <c r="D367" s="171" t="s">
        <v>280</v>
      </c>
      <c r="E367" s="134"/>
      <c r="F367" s="134"/>
      <c r="G367" s="134"/>
      <c r="H367" s="134"/>
      <c r="I367" s="134"/>
      <c r="J367" s="134"/>
      <c r="K367" s="134"/>
      <c r="L367" s="134"/>
      <c r="M367" s="134"/>
      <c r="N367" s="134"/>
      <c r="O367" s="134"/>
      <c r="P367" s="134"/>
      <c r="Q367" s="134"/>
      <c r="R367" s="134"/>
      <c r="S367" s="134"/>
      <c r="T367" s="134"/>
      <c r="U367" s="134"/>
      <c r="V367" s="134"/>
      <c r="W367" s="134"/>
      <c r="X367" s="134"/>
      <c r="Y367" s="134"/>
      <c r="Z367" s="7"/>
      <c r="AA367" s="7"/>
      <c r="AB367" s="7"/>
      <c r="AC367" s="7"/>
      <c r="AD367" s="7"/>
      <c r="AE367" s="7"/>
      <c r="AF367" s="7"/>
      <c r="AG367" s="7"/>
      <c r="AH367" s="7"/>
      <c r="AI367" s="7"/>
      <c r="AJ367" s="7"/>
      <c r="AK367" s="7"/>
      <c r="AL367" s="7"/>
      <c r="AM367" s="7"/>
      <c r="AN367" s="7"/>
      <c r="AO367" s="7"/>
      <c r="AP367" s="7"/>
      <c r="AQ367" s="7"/>
      <c r="AR367" s="7"/>
      <c r="AS367" s="7"/>
      <c r="AT367" s="7"/>
      <c r="AU367" s="7"/>
      <c r="AV367" s="7"/>
      <c r="AW367" s="7"/>
      <c r="AX367" s="7"/>
      <c r="AY367" s="7"/>
      <c r="AZ367" s="7"/>
      <c r="BA367" s="7"/>
      <c r="BB367" s="7"/>
      <c r="BC367" s="7"/>
      <c r="BD367" s="7"/>
      <c r="BE367" s="7"/>
      <c r="BF367" s="7"/>
      <c r="BG367" s="7"/>
      <c r="BH367" s="7"/>
      <c r="BI367" s="7"/>
      <c r="BJ367" s="7"/>
      <c r="BK367" s="7"/>
      <c r="BL367" s="7"/>
      <c r="BM367" s="7"/>
      <c r="BN367" s="7"/>
      <c r="BO367" s="7"/>
      <c r="BP367" s="7"/>
      <c r="BQ367" s="7"/>
      <c r="BR367" s="6"/>
      <c r="BS367" s="6"/>
      <c r="BT367" s="6"/>
      <c r="BU367" s="6"/>
      <c r="BV367" s="6"/>
      <c r="BW367" s="6"/>
      <c r="BX367" s="6"/>
    </row>
    <row r="368" spans="1:76" ht="22.5" customHeight="1" x14ac:dyDescent="0.25">
      <c r="A368" s="134"/>
      <c r="B368" s="134"/>
      <c r="C368" s="134"/>
      <c r="D368" s="171" t="s">
        <v>281</v>
      </c>
      <c r="E368" s="134"/>
      <c r="F368" s="134"/>
      <c r="G368" s="134"/>
      <c r="H368" s="134"/>
      <c r="I368" s="134"/>
      <c r="J368" s="134"/>
      <c r="K368" s="134"/>
      <c r="L368" s="134"/>
      <c r="M368" s="134"/>
      <c r="N368" s="134"/>
      <c r="O368" s="134"/>
      <c r="P368" s="134"/>
      <c r="Q368" s="134"/>
      <c r="R368" s="134"/>
      <c r="S368" s="134"/>
      <c r="T368" s="134"/>
      <c r="U368" s="134"/>
      <c r="V368" s="134"/>
      <c r="W368" s="134"/>
      <c r="X368" s="134"/>
      <c r="Y368" s="134"/>
      <c r="Z368" s="7"/>
      <c r="AA368" s="7"/>
      <c r="AB368" s="7"/>
      <c r="AC368" s="7"/>
      <c r="AD368" s="7"/>
      <c r="AE368" s="7"/>
      <c r="AF368" s="7"/>
      <c r="AG368" s="7"/>
      <c r="AH368" s="7"/>
      <c r="AI368" s="7"/>
      <c r="AJ368" s="7"/>
      <c r="AK368" s="7"/>
      <c r="AL368" s="7"/>
      <c r="AM368" s="7"/>
      <c r="AN368" s="7"/>
      <c r="AO368" s="7"/>
      <c r="AP368" s="7"/>
      <c r="AQ368" s="7"/>
      <c r="AR368" s="7"/>
      <c r="AS368" s="7"/>
      <c r="AT368" s="7"/>
      <c r="AU368" s="7"/>
      <c r="AV368" s="7"/>
      <c r="AW368" s="7"/>
      <c r="AX368" s="7"/>
      <c r="AY368" s="7"/>
      <c r="AZ368" s="7"/>
      <c r="BA368" s="7"/>
      <c r="BB368" s="7"/>
      <c r="BC368" s="7"/>
      <c r="BD368" s="7"/>
      <c r="BE368" s="7"/>
      <c r="BF368" s="7"/>
      <c r="BG368" s="7"/>
      <c r="BH368" s="7"/>
      <c r="BI368" s="7"/>
      <c r="BJ368" s="7"/>
      <c r="BK368" s="7"/>
      <c r="BL368" s="7"/>
      <c r="BM368" s="7"/>
      <c r="BN368" s="7"/>
      <c r="BO368" s="7"/>
      <c r="BP368" s="7"/>
      <c r="BQ368" s="7"/>
      <c r="BR368" s="6"/>
      <c r="BS368" s="6"/>
      <c r="BT368" s="6"/>
      <c r="BU368" s="6"/>
      <c r="BV368" s="6"/>
      <c r="BW368" s="6"/>
      <c r="BX368" s="6"/>
    </row>
    <row r="369" spans="1:76" ht="22.5" customHeight="1" x14ac:dyDescent="0.25">
      <c r="A369" s="134"/>
      <c r="B369" s="134"/>
      <c r="C369" s="134"/>
      <c r="D369" s="171" t="s">
        <v>282</v>
      </c>
      <c r="E369" s="134"/>
      <c r="F369" s="134"/>
      <c r="G369" s="134"/>
      <c r="H369" s="134"/>
      <c r="I369" s="134"/>
      <c r="J369" s="134"/>
      <c r="K369" s="134"/>
      <c r="L369" s="134"/>
      <c r="M369" s="134"/>
      <c r="N369" s="134"/>
      <c r="O369" s="134"/>
      <c r="P369" s="134"/>
      <c r="Q369" s="134"/>
      <c r="R369" s="134"/>
      <c r="S369" s="134"/>
      <c r="T369" s="134"/>
      <c r="U369" s="134"/>
      <c r="V369" s="134"/>
      <c r="W369" s="134"/>
      <c r="X369" s="134"/>
      <c r="Y369" s="134"/>
      <c r="Z369" s="7"/>
      <c r="AA369" s="7"/>
      <c r="AB369" s="7"/>
      <c r="AC369" s="7"/>
      <c r="AD369" s="7"/>
      <c r="AE369" s="7"/>
      <c r="AF369" s="7"/>
      <c r="AG369" s="7"/>
      <c r="AH369" s="7"/>
      <c r="AI369" s="7"/>
      <c r="AJ369" s="7"/>
      <c r="AK369" s="7"/>
      <c r="AL369" s="7"/>
      <c r="AM369" s="7"/>
      <c r="AN369" s="7"/>
      <c r="AO369" s="7"/>
      <c r="AP369" s="7"/>
      <c r="AQ369" s="7"/>
      <c r="AR369" s="7"/>
      <c r="AS369" s="7"/>
      <c r="AT369" s="7"/>
      <c r="AU369" s="7"/>
      <c r="AV369" s="7"/>
      <c r="AW369" s="7"/>
      <c r="AX369" s="7"/>
      <c r="AY369" s="7"/>
      <c r="AZ369" s="7"/>
      <c r="BA369" s="7"/>
      <c r="BB369" s="7"/>
      <c r="BC369" s="7"/>
      <c r="BD369" s="7"/>
      <c r="BE369" s="7"/>
      <c r="BF369" s="7"/>
      <c r="BG369" s="7"/>
      <c r="BH369" s="7"/>
      <c r="BI369" s="7"/>
      <c r="BJ369" s="7"/>
      <c r="BK369" s="7"/>
      <c r="BL369" s="7"/>
      <c r="BM369" s="7"/>
      <c r="BN369" s="7"/>
      <c r="BO369" s="7"/>
      <c r="BP369" s="7"/>
      <c r="BQ369" s="7"/>
      <c r="BR369" s="6"/>
      <c r="BS369" s="6"/>
      <c r="BT369" s="6"/>
      <c r="BU369" s="6"/>
      <c r="BV369" s="6"/>
      <c r="BW369" s="6"/>
      <c r="BX369" s="6"/>
    </row>
    <row r="370" spans="1:76" ht="22.5" customHeight="1" x14ac:dyDescent="0.25">
      <c r="A370" s="134"/>
      <c r="B370" s="134"/>
      <c r="C370" s="134"/>
      <c r="D370" s="171" t="s">
        <v>283</v>
      </c>
      <c r="E370" s="134"/>
      <c r="F370" s="134"/>
      <c r="G370" s="134"/>
      <c r="H370" s="134"/>
      <c r="I370" s="134"/>
      <c r="J370" s="134"/>
      <c r="K370" s="134"/>
      <c r="L370" s="134"/>
      <c r="M370" s="134"/>
      <c r="N370" s="134"/>
      <c r="O370" s="134"/>
      <c r="P370" s="134"/>
      <c r="Q370" s="134"/>
      <c r="R370" s="134"/>
      <c r="S370" s="134"/>
      <c r="T370" s="134"/>
      <c r="U370" s="134"/>
      <c r="V370" s="134"/>
      <c r="W370" s="134"/>
      <c r="X370" s="134"/>
      <c r="Y370" s="134"/>
      <c r="Z370" s="7"/>
      <c r="AA370" s="7"/>
      <c r="AB370" s="7"/>
      <c r="AC370" s="7"/>
      <c r="AD370" s="7"/>
      <c r="AE370" s="7"/>
      <c r="AF370" s="7"/>
      <c r="AG370" s="7"/>
      <c r="AH370" s="7"/>
      <c r="AI370" s="7"/>
      <c r="AJ370" s="7"/>
      <c r="AK370" s="7"/>
      <c r="AL370" s="7"/>
      <c r="AM370" s="7"/>
      <c r="AN370" s="7"/>
      <c r="AO370" s="7"/>
      <c r="AP370" s="7"/>
      <c r="AQ370" s="7"/>
      <c r="AR370" s="7"/>
      <c r="AS370" s="7"/>
      <c r="AT370" s="7"/>
      <c r="AU370" s="7"/>
      <c r="AV370" s="7"/>
      <c r="AW370" s="7"/>
      <c r="AX370" s="7"/>
      <c r="AY370" s="7"/>
      <c r="AZ370" s="7"/>
      <c r="BA370" s="7"/>
      <c r="BB370" s="7"/>
      <c r="BC370" s="7"/>
      <c r="BD370" s="7"/>
      <c r="BE370" s="7"/>
      <c r="BF370" s="7"/>
      <c r="BG370" s="7"/>
      <c r="BH370" s="7"/>
      <c r="BI370" s="7"/>
      <c r="BJ370" s="7"/>
      <c r="BK370" s="7"/>
      <c r="BL370" s="7"/>
      <c r="BM370" s="7"/>
      <c r="BN370" s="7"/>
      <c r="BO370" s="7"/>
      <c r="BP370" s="7"/>
      <c r="BQ370" s="7"/>
      <c r="BR370" s="6"/>
      <c r="BS370" s="6"/>
      <c r="BT370" s="6"/>
      <c r="BU370" s="6"/>
      <c r="BV370" s="6"/>
      <c r="BW370" s="6"/>
      <c r="BX370" s="6"/>
    </row>
    <row r="371" spans="1:76" ht="22.5" customHeight="1" x14ac:dyDescent="0.25">
      <c r="A371" s="134"/>
      <c r="B371" s="134"/>
      <c r="C371" s="134"/>
      <c r="D371" s="171" t="s">
        <v>284</v>
      </c>
      <c r="E371" s="134"/>
      <c r="F371" s="134"/>
      <c r="G371" s="134"/>
      <c r="H371" s="134"/>
      <c r="I371" s="134"/>
      <c r="J371" s="134"/>
      <c r="K371" s="134"/>
      <c r="L371" s="134"/>
      <c r="M371" s="134"/>
      <c r="N371" s="134"/>
      <c r="O371" s="134"/>
      <c r="P371" s="134"/>
      <c r="Q371" s="134"/>
      <c r="R371" s="134"/>
      <c r="S371" s="134"/>
      <c r="T371" s="134"/>
      <c r="U371" s="134"/>
      <c r="V371" s="134"/>
      <c r="W371" s="134"/>
      <c r="X371" s="134"/>
      <c r="Y371" s="134"/>
      <c r="Z371" s="7"/>
      <c r="AA371" s="7"/>
      <c r="AB371" s="7"/>
      <c r="AC371" s="7"/>
      <c r="AD371" s="7"/>
      <c r="AE371" s="7"/>
      <c r="AF371" s="7"/>
      <c r="AG371" s="7"/>
      <c r="AH371" s="7"/>
      <c r="AI371" s="7"/>
      <c r="AJ371" s="7"/>
      <c r="AK371" s="7"/>
      <c r="AL371" s="7"/>
      <c r="AM371" s="7"/>
      <c r="AN371" s="7"/>
      <c r="AO371" s="7"/>
      <c r="AP371" s="7"/>
      <c r="AQ371" s="7"/>
      <c r="AR371" s="7"/>
      <c r="AS371" s="7"/>
      <c r="AT371" s="7"/>
      <c r="AU371" s="7"/>
      <c r="AV371" s="7"/>
      <c r="AW371" s="7"/>
      <c r="AX371" s="7"/>
      <c r="AY371" s="7"/>
      <c r="AZ371" s="7"/>
      <c r="BA371" s="7"/>
      <c r="BB371" s="7"/>
      <c r="BC371" s="7"/>
      <c r="BD371" s="7"/>
      <c r="BE371" s="7"/>
      <c r="BF371" s="7"/>
      <c r="BG371" s="7"/>
      <c r="BH371" s="7"/>
      <c r="BI371" s="7"/>
      <c r="BJ371" s="7"/>
      <c r="BK371" s="7"/>
      <c r="BL371" s="7"/>
      <c r="BM371" s="7"/>
      <c r="BN371" s="7"/>
      <c r="BO371" s="7"/>
      <c r="BP371" s="7"/>
      <c r="BQ371" s="7"/>
      <c r="BR371" s="6"/>
      <c r="BS371" s="6"/>
      <c r="BT371" s="6"/>
      <c r="BU371" s="6"/>
      <c r="BV371" s="6"/>
      <c r="BW371" s="6"/>
      <c r="BX371" s="6"/>
    </row>
    <row r="372" spans="1:76" ht="22.5" customHeight="1" x14ac:dyDescent="0.25">
      <c r="A372" s="134"/>
      <c r="B372" s="134"/>
      <c r="C372" s="134"/>
      <c r="D372" s="171" t="s">
        <v>285</v>
      </c>
      <c r="E372" s="134"/>
      <c r="F372" s="134"/>
      <c r="G372" s="134"/>
      <c r="H372" s="134"/>
      <c r="I372" s="134"/>
      <c r="J372" s="134"/>
      <c r="K372" s="134"/>
      <c r="L372" s="134"/>
      <c r="M372" s="134"/>
      <c r="N372" s="134"/>
      <c r="O372" s="134"/>
      <c r="P372" s="134"/>
      <c r="Q372" s="134"/>
      <c r="R372" s="134"/>
      <c r="S372" s="134"/>
      <c r="T372" s="134"/>
      <c r="U372" s="134"/>
      <c r="V372" s="134"/>
      <c r="W372" s="134"/>
      <c r="X372" s="134"/>
      <c r="Y372" s="134"/>
      <c r="Z372" s="7"/>
      <c r="AA372" s="7"/>
      <c r="AB372" s="7"/>
      <c r="AC372" s="7"/>
      <c r="AD372" s="7"/>
      <c r="AE372" s="7"/>
      <c r="AF372" s="7"/>
      <c r="AG372" s="7"/>
      <c r="AH372" s="7"/>
      <c r="AI372" s="7"/>
      <c r="AJ372" s="7"/>
      <c r="AK372" s="7"/>
      <c r="AL372" s="7"/>
      <c r="AM372" s="7"/>
      <c r="AN372" s="7"/>
      <c r="AO372" s="7"/>
      <c r="AP372" s="7"/>
      <c r="AQ372" s="7"/>
      <c r="AR372" s="7"/>
      <c r="AS372" s="7"/>
      <c r="AT372" s="7"/>
      <c r="AU372" s="7"/>
      <c r="AV372" s="7"/>
      <c r="AW372" s="7"/>
      <c r="AX372" s="7"/>
      <c r="AY372" s="7"/>
      <c r="AZ372" s="7"/>
      <c r="BA372" s="7"/>
      <c r="BB372" s="7"/>
      <c r="BC372" s="7"/>
      <c r="BD372" s="7"/>
      <c r="BE372" s="7"/>
      <c r="BF372" s="7"/>
      <c r="BG372" s="7"/>
      <c r="BH372" s="7"/>
      <c r="BI372" s="7"/>
      <c r="BJ372" s="7"/>
      <c r="BK372" s="7"/>
      <c r="BL372" s="7"/>
      <c r="BM372" s="7"/>
      <c r="BN372" s="7"/>
      <c r="BO372" s="7"/>
      <c r="BP372" s="7"/>
      <c r="BQ372" s="7"/>
      <c r="BR372" s="6"/>
      <c r="BS372" s="6"/>
      <c r="BT372" s="6"/>
      <c r="BU372" s="6"/>
      <c r="BV372" s="6"/>
      <c r="BW372" s="6"/>
      <c r="BX372" s="6"/>
    </row>
    <row r="373" spans="1:76" ht="22.5" customHeight="1" x14ac:dyDescent="0.25">
      <c r="A373" s="134"/>
      <c r="B373" s="134"/>
      <c r="C373" s="134"/>
      <c r="D373" s="171" t="s">
        <v>286</v>
      </c>
      <c r="E373" s="134"/>
      <c r="F373" s="134"/>
      <c r="G373" s="134"/>
      <c r="H373" s="134"/>
      <c r="I373" s="134"/>
      <c r="J373" s="134"/>
      <c r="K373" s="134"/>
      <c r="L373" s="134"/>
      <c r="M373" s="134"/>
      <c r="N373" s="134"/>
      <c r="O373" s="134"/>
      <c r="P373" s="134"/>
      <c r="Q373" s="134"/>
      <c r="R373" s="134"/>
      <c r="S373" s="134"/>
      <c r="T373" s="134"/>
      <c r="U373" s="134"/>
      <c r="V373" s="134"/>
      <c r="W373" s="134"/>
      <c r="X373" s="134"/>
      <c r="Y373" s="134"/>
      <c r="Z373" s="7"/>
      <c r="AA373" s="7"/>
      <c r="AB373" s="7"/>
      <c r="AC373" s="7"/>
      <c r="AD373" s="7"/>
      <c r="AE373" s="7"/>
      <c r="AF373" s="7"/>
      <c r="AG373" s="7"/>
      <c r="AH373" s="7"/>
      <c r="AI373" s="7"/>
      <c r="AJ373" s="7"/>
      <c r="AK373" s="7"/>
      <c r="AL373" s="7"/>
      <c r="AM373" s="7"/>
      <c r="AN373" s="7"/>
      <c r="AO373" s="7"/>
      <c r="AP373" s="7"/>
      <c r="AQ373" s="7"/>
      <c r="AR373" s="7"/>
      <c r="AS373" s="7"/>
      <c r="AT373" s="7"/>
      <c r="AU373" s="7"/>
      <c r="AV373" s="7"/>
      <c r="AW373" s="7"/>
      <c r="AX373" s="7"/>
      <c r="AY373" s="7"/>
      <c r="AZ373" s="7"/>
      <c r="BA373" s="7"/>
      <c r="BB373" s="7"/>
      <c r="BC373" s="7"/>
      <c r="BD373" s="7"/>
      <c r="BE373" s="7"/>
      <c r="BF373" s="7"/>
      <c r="BG373" s="7"/>
      <c r="BH373" s="7"/>
      <c r="BI373" s="7"/>
      <c r="BJ373" s="7"/>
      <c r="BK373" s="7"/>
      <c r="BL373" s="7"/>
      <c r="BM373" s="7"/>
      <c r="BN373" s="7"/>
      <c r="BO373" s="7"/>
      <c r="BP373" s="7"/>
      <c r="BQ373" s="7"/>
      <c r="BR373" s="6"/>
      <c r="BS373" s="6"/>
      <c r="BT373" s="6"/>
      <c r="BU373" s="6"/>
      <c r="BV373" s="6"/>
      <c r="BW373" s="6"/>
      <c r="BX373" s="6"/>
    </row>
    <row r="374" spans="1:76" ht="22.5" customHeight="1" x14ac:dyDescent="0.25">
      <c r="A374" s="134"/>
      <c r="B374" s="134"/>
      <c r="C374" s="134"/>
      <c r="D374" s="171" t="s">
        <v>287</v>
      </c>
      <c r="E374" s="134"/>
      <c r="F374" s="134"/>
      <c r="G374" s="134"/>
      <c r="H374" s="134"/>
      <c r="I374" s="134"/>
      <c r="J374" s="134"/>
      <c r="K374" s="134"/>
      <c r="L374" s="134"/>
      <c r="M374" s="134"/>
      <c r="N374" s="134"/>
      <c r="O374" s="134"/>
      <c r="P374" s="134"/>
      <c r="Q374" s="134"/>
      <c r="R374" s="134"/>
      <c r="S374" s="134"/>
      <c r="T374" s="134"/>
      <c r="U374" s="134"/>
      <c r="V374" s="134"/>
      <c r="W374" s="134"/>
      <c r="X374" s="134"/>
      <c r="Y374" s="134"/>
      <c r="Z374" s="7"/>
      <c r="AA374" s="7"/>
      <c r="AB374" s="7"/>
      <c r="AC374" s="7"/>
      <c r="AD374" s="7"/>
      <c r="AE374" s="7"/>
      <c r="AF374" s="7"/>
      <c r="AG374" s="7"/>
      <c r="AH374" s="7"/>
      <c r="AI374" s="7"/>
      <c r="AJ374" s="7"/>
      <c r="AK374" s="7"/>
      <c r="AL374" s="7"/>
      <c r="AM374" s="7"/>
      <c r="AN374" s="7"/>
      <c r="AO374" s="7"/>
      <c r="AP374" s="7"/>
      <c r="AQ374" s="7"/>
      <c r="AR374" s="7"/>
      <c r="AS374" s="7"/>
      <c r="AT374" s="7"/>
      <c r="AU374" s="7"/>
      <c r="AV374" s="7"/>
      <c r="AW374" s="7"/>
      <c r="AX374" s="7"/>
      <c r="AY374" s="7"/>
      <c r="AZ374" s="7"/>
      <c r="BA374" s="7"/>
      <c r="BB374" s="7"/>
      <c r="BC374" s="7"/>
      <c r="BD374" s="7"/>
      <c r="BE374" s="7"/>
      <c r="BF374" s="7"/>
      <c r="BG374" s="7"/>
      <c r="BH374" s="7"/>
      <c r="BI374" s="7"/>
      <c r="BJ374" s="7"/>
      <c r="BK374" s="7"/>
      <c r="BL374" s="7"/>
      <c r="BM374" s="7"/>
      <c r="BN374" s="7"/>
      <c r="BO374" s="7"/>
      <c r="BP374" s="7"/>
      <c r="BQ374" s="7"/>
      <c r="BR374" s="6"/>
      <c r="BS374" s="6"/>
      <c r="BT374" s="6"/>
      <c r="BU374" s="6"/>
      <c r="BV374" s="6"/>
      <c r="BW374" s="6"/>
      <c r="BX374" s="6"/>
    </row>
    <row r="375" spans="1:76" ht="22.5" customHeight="1" x14ac:dyDescent="0.25">
      <c r="A375" s="134"/>
      <c r="B375" s="134"/>
      <c r="C375" s="134"/>
      <c r="D375" s="171" t="s">
        <v>288</v>
      </c>
      <c r="E375" s="134"/>
      <c r="F375" s="134"/>
      <c r="G375" s="134"/>
      <c r="H375" s="134"/>
      <c r="I375" s="134"/>
      <c r="J375" s="134"/>
      <c r="K375" s="134"/>
      <c r="L375" s="134"/>
      <c r="M375" s="134"/>
      <c r="N375" s="134"/>
      <c r="O375" s="134"/>
      <c r="P375" s="134"/>
      <c r="Q375" s="134"/>
      <c r="R375" s="134"/>
      <c r="S375" s="134"/>
      <c r="T375" s="134"/>
      <c r="U375" s="134"/>
      <c r="V375" s="134"/>
      <c r="W375" s="134"/>
      <c r="X375" s="134"/>
      <c r="Y375" s="134"/>
      <c r="Z375" s="7"/>
      <c r="AA375" s="7"/>
      <c r="AB375" s="7"/>
      <c r="AC375" s="7"/>
      <c r="AD375" s="7"/>
      <c r="AE375" s="7"/>
      <c r="AF375" s="7"/>
      <c r="AG375" s="7"/>
      <c r="AH375" s="7"/>
      <c r="AI375" s="7"/>
      <c r="AJ375" s="7"/>
      <c r="AK375" s="7"/>
      <c r="AL375" s="7"/>
      <c r="AM375" s="7"/>
      <c r="AN375" s="7"/>
      <c r="AO375" s="7"/>
      <c r="AP375" s="7"/>
      <c r="AQ375" s="7"/>
      <c r="AR375" s="7"/>
      <c r="AS375" s="7"/>
      <c r="AT375" s="7"/>
      <c r="AU375" s="7"/>
      <c r="AV375" s="7"/>
      <c r="AW375" s="7"/>
      <c r="AX375" s="7"/>
      <c r="AY375" s="7"/>
      <c r="AZ375" s="7"/>
      <c r="BA375" s="7"/>
      <c r="BB375" s="7"/>
      <c r="BC375" s="7"/>
      <c r="BD375" s="7"/>
      <c r="BE375" s="7"/>
      <c r="BF375" s="7"/>
      <c r="BG375" s="7"/>
      <c r="BH375" s="7"/>
      <c r="BI375" s="7"/>
      <c r="BJ375" s="7"/>
      <c r="BK375" s="7"/>
      <c r="BL375" s="7"/>
      <c r="BM375" s="7"/>
      <c r="BN375" s="7"/>
      <c r="BO375" s="7"/>
      <c r="BP375" s="7"/>
      <c r="BQ375" s="7"/>
      <c r="BR375" s="6"/>
      <c r="BS375" s="6"/>
      <c r="BT375" s="6"/>
      <c r="BU375" s="6"/>
      <c r="BV375" s="6"/>
      <c r="BW375" s="6"/>
      <c r="BX375" s="6"/>
    </row>
    <row r="376" spans="1:76" ht="22.5" customHeight="1" x14ac:dyDescent="0.25">
      <c r="A376" s="134"/>
      <c r="B376" s="134"/>
      <c r="C376" s="134"/>
      <c r="D376" s="171" t="s">
        <v>289</v>
      </c>
      <c r="E376" s="134"/>
      <c r="F376" s="134"/>
      <c r="G376" s="134"/>
      <c r="H376" s="134"/>
      <c r="I376" s="134"/>
      <c r="J376" s="134"/>
      <c r="K376" s="134"/>
      <c r="L376" s="134"/>
      <c r="M376" s="134"/>
      <c r="N376" s="134"/>
      <c r="O376" s="134"/>
      <c r="P376" s="134"/>
      <c r="Q376" s="134"/>
      <c r="R376" s="134"/>
      <c r="S376" s="134"/>
      <c r="T376" s="134"/>
      <c r="U376" s="134"/>
      <c r="V376" s="134"/>
      <c r="W376" s="134"/>
      <c r="X376" s="134"/>
      <c r="Y376" s="134"/>
      <c r="Z376" s="7"/>
      <c r="AA376" s="7"/>
      <c r="AB376" s="7"/>
      <c r="AC376" s="7"/>
      <c r="AD376" s="7"/>
      <c r="AE376" s="7"/>
      <c r="AF376" s="7"/>
      <c r="AG376" s="7"/>
      <c r="AH376" s="7"/>
      <c r="AI376" s="7"/>
      <c r="AJ376" s="7"/>
      <c r="AK376" s="7"/>
      <c r="AL376" s="7"/>
      <c r="AM376" s="7"/>
      <c r="AN376" s="7"/>
      <c r="AO376" s="7"/>
      <c r="AP376" s="7"/>
      <c r="AQ376" s="7"/>
      <c r="AR376" s="7"/>
      <c r="AS376" s="7"/>
      <c r="AT376" s="7"/>
      <c r="AU376" s="7"/>
      <c r="AV376" s="7"/>
      <c r="AW376" s="7"/>
      <c r="AX376" s="7"/>
      <c r="AY376" s="7"/>
      <c r="AZ376" s="7"/>
      <c r="BA376" s="7"/>
      <c r="BB376" s="7"/>
      <c r="BC376" s="7"/>
      <c r="BD376" s="7"/>
      <c r="BE376" s="7"/>
      <c r="BF376" s="7"/>
      <c r="BG376" s="7"/>
      <c r="BH376" s="7"/>
      <c r="BI376" s="7"/>
      <c r="BJ376" s="7"/>
      <c r="BK376" s="7"/>
      <c r="BL376" s="7"/>
      <c r="BM376" s="7"/>
      <c r="BN376" s="7"/>
      <c r="BO376" s="7"/>
      <c r="BP376" s="7"/>
      <c r="BQ376" s="7"/>
      <c r="BR376" s="6"/>
      <c r="BS376" s="6"/>
      <c r="BT376" s="6"/>
      <c r="BU376" s="6"/>
      <c r="BV376" s="6"/>
      <c r="BW376" s="6"/>
      <c r="BX376" s="6"/>
    </row>
    <row r="377" spans="1:76" ht="22.5" customHeight="1" x14ac:dyDescent="0.25">
      <c r="A377" s="134"/>
      <c r="B377" s="134"/>
      <c r="C377" s="134"/>
      <c r="D377" s="171" t="s">
        <v>290</v>
      </c>
      <c r="E377" s="134"/>
      <c r="F377" s="134"/>
      <c r="G377" s="134"/>
      <c r="H377" s="134"/>
      <c r="I377" s="134"/>
      <c r="J377" s="134"/>
      <c r="K377" s="134"/>
      <c r="L377" s="134"/>
      <c r="M377" s="134"/>
      <c r="N377" s="134"/>
      <c r="O377" s="134"/>
      <c r="P377" s="134"/>
      <c r="Q377" s="134"/>
      <c r="R377" s="134"/>
      <c r="S377" s="134"/>
      <c r="T377" s="134"/>
      <c r="U377" s="134"/>
      <c r="V377" s="134"/>
      <c r="W377" s="134"/>
      <c r="X377" s="134"/>
      <c r="Y377" s="134"/>
      <c r="Z377" s="7"/>
      <c r="AA377" s="7"/>
      <c r="AB377" s="7"/>
      <c r="AC377" s="7"/>
      <c r="AD377" s="7"/>
      <c r="AE377" s="7"/>
      <c r="AF377" s="7"/>
      <c r="AG377" s="7"/>
      <c r="AH377" s="7"/>
      <c r="AI377" s="7"/>
      <c r="AJ377" s="7"/>
      <c r="AK377" s="7"/>
      <c r="AL377" s="7"/>
      <c r="AM377" s="7"/>
      <c r="AN377" s="7"/>
      <c r="AO377" s="7"/>
      <c r="AP377" s="7"/>
      <c r="AQ377" s="7"/>
      <c r="AR377" s="7"/>
      <c r="AS377" s="7"/>
      <c r="AT377" s="7"/>
      <c r="AU377" s="7"/>
      <c r="AV377" s="7"/>
      <c r="AW377" s="7"/>
      <c r="AX377" s="7"/>
      <c r="AY377" s="7"/>
      <c r="AZ377" s="7"/>
      <c r="BA377" s="7"/>
      <c r="BB377" s="7"/>
      <c r="BC377" s="7"/>
      <c r="BD377" s="7"/>
      <c r="BE377" s="7"/>
      <c r="BF377" s="7"/>
      <c r="BG377" s="7"/>
      <c r="BH377" s="7"/>
      <c r="BI377" s="7"/>
      <c r="BJ377" s="7"/>
      <c r="BK377" s="7"/>
      <c r="BL377" s="7"/>
      <c r="BM377" s="7"/>
      <c r="BN377" s="7"/>
      <c r="BO377" s="7"/>
      <c r="BP377" s="7"/>
      <c r="BQ377" s="7"/>
      <c r="BR377" s="6"/>
      <c r="BS377" s="6"/>
      <c r="BT377" s="6"/>
      <c r="BU377" s="6"/>
      <c r="BV377" s="6"/>
      <c r="BW377" s="6"/>
      <c r="BX377" s="6"/>
    </row>
    <row r="378" spans="1:76" ht="22.5" customHeight="1" x14ac:dyDescent="0.25">
      <c r="A378" s="134"/>
      <c r="B378" s="134"/>
      <c r="C378" s="134"/>
      <c r="D378" s="171" t="s">
        <v>291</v>
      </c>
      <c r="E378" s="134"/>
      <c r="F378" s="134"/>
      <c r="G378" s="134"/>
      <c r="H378" s="134"/>
      <c r="I378" s="134"/>
      <c r="J378" s="134"/>
      <c r="K378" s="134"/>
      <c r="L378" s="134"/>
      <c r="M378" s="134"/>
      <c r="N378" s="134"/>
      <c r="O378" s="134"/>
      <c r="P378" s="134"/>
      <c r="Q378" s="134"/>
      <c r="R378" s="134"/>
      <c r="S378" s="134"/>
      <c r="T378" s="134"/>
      <c r="U378" s="134"/>
      <c r="V378" s="134"/>
      <c r="W378" s="134"/>
      <c r="X378" s="134"/>
      <c r="Y378" s="134"/>
      <c r="Z378" s="7"/>
      <c r="AA378" s="7"/>
      <c r="AB378" s="7"/>
      <c r="AC378" s="7"/>
      <c r="AD378" s="7"/>
      <c r="AE378" s="7"/>
      <c r="AF378" s="7"/>
      <c r="AG378" s="7"/>
      <c r="AH378" s="7"/>
      <c r="AI378" s="7"/>
      <c r="AJ378" s="7"/>
      <c r="AK378" s="7"/>
      <c r="AL378" s="7"/>
      <c r="AM378" s="7"/>
      <c r="AN378" s="7"/>
      <c r="AO378" s="7"/>
      <c r="AP378" s="7"/>
      <c r="AQ378" s="7"/>
      <c r="AR378" s="7"/>
      <c r="AS378" s="7"/>
      <c r="AT378" s="7"/>
      <c r="AU378" s="7"/>
      <c r="AV378" s="7"/>
      <c r="AW378" s="7"/>
      <c r="AX378" s="7"/>
      <c r="AY378" s="7"/>
      <c r="AZ378" s="7"/>
      <c r="BA378" s="7"/>
      <c r="BB378" s="7"/>
      <c r="BC378" s="7"/>
      <c r="BD378" s="7"/>
      <c r="BE378" s="7"/>
      <c r="BF378" s="7"/>
      <c r="BG378" s="7"/>
      <c r="BH378" s="7"/>
      <c r="BI378" s="7"/>
      <c r="BJ378" s="7"/>
      <c r="BK378" s="7"/>
      <c r="BL378" s="7"/>
      <c r="BM378" s="7"/>
      <c r="BN378" s="7"/>
      <c r="BO378" s="7"/>
      <c r="BP378" s="7"/>
      <c r="BQ378" s="7"/>
      <c r="BR378" s="6"/>
      <c r="BS378" s="6"/>
      <c r="BT378" s="6"/>
      <c r="BU378" s="6"/>
      <c r="BV378" s="6"/>
      <c r="BW378" s="6"/>
      <c r="BX378" s="6"/>
    </row>
    <row r="379" spans="1:76" ht="22.5" customHeight="1" x14ac:dyDescent="0.25">
      <c r="A379" s="134"/>
      <c r="B379" s="134"/>
      <c r="C379" s="134"/>
      <c r="D379" s="171" t="s">
        <v>292</v>
      </c>
      <c r="E379" s="134"/>
      <c r="F379" s="134"/>
      <c r="G379" s="134"/>
      <c r="H379" s="134"/>
      <c r="I379" s="134"/>
      <c r="J379" s="134"/>
      <c r="K379" s="134"/>
      <c r="L379" s="134"/>
      <c r="M379" s="134"/>
      <c r="N379" s="134"/>
      <c r="O379" s="134"/>
      <c r="P379" s="134"/>
      <c r="Q379" s="134"/>
      <c r="R379" s="134"/>
      <c r="S379" s="134"/>
      <c r="T379" s="134"/>
      <c r="U379" s="134"/>
      <c r="V379" s="134"/>
      <c r="W379" s="134"/>
      <c r="X379" s="134"/>
      <c r="Y379" s="134"/>
      <c r="Z379" s="7"/>
      <c r="AA379" s="7"/>
      <c r="AB379" s="7"/>
      <c r="AC379" s="7"/>
      <c r="AD379" s="7"/>
      <c r="AE379" s="7"/>
      <c r="AF379" s="7"/>
      <c r="AG379" s="7"/>
      <c r="AH379" s="7"/>
      <c r="AI379" s="7"/>
      <c r="AJ379" s="7"/>
      <c r="AK379" s="7"/>
      <c r="AL379" s="7"/>
      <c r="AM379" s="7"/>
      <c r="AN379" s="7"/>
      <c r="AO379" s="7"/>
      <c r="AP379" s="7"/>
      <c r="AQ379" s="7"/>
      <c r="AR379" s="7"/>
      <c r="AS379" s="7"/>
      <c r="AT379" s="7"/>
      <c r="AU379" s="7"/>
      <c r="AV379" s="7"/>
      <c r="AW379" s="7"/>
      <c r="AX379" s="7"/>
      <c r="AY379" s="7"/>
      <c r="AZ379" s="7"/>
      <c r="BA379" s="7"/>
      <c r="BB379" s="7"/>
      <c r="BC379" s="7"/>
      <c r="BD379" s="7"/>
      <c r="BE379" s="7"/>
      <c r="BF379" s="7"/>
      <c r="BG379" s="7"/>
      <c r="BH379" s="7"/>
      <c r="BI379" s="7"/>
      <c r="BJ379" s="7"/>
      <c r="BK379" s="7"/>
      <c r="BL379" s="7"/>
      <c r="BM379" s="7"/>
      <c r="BN379" s="7"/>
      <c r="BO379" s="7"/>
      <c r="BP379" s="7"/>
      <c r="BQ379" s="7"/>
      <c r="BR379" s="6"/>
      <c r="BS379" s="6"/>
      <c r="BT379" s="6"/>
      <c r="BU379" s="6"/>
      <c r="BV379" s="6"/>
      <c r="BW379" s="6"/>
      <c r="BX379" s="6"/>
    </row>
    <row r="380" spans="1:76" ht="22.5" customHeight="1" x14ac:dyDescent="0.25">
      <c r="A380" s="134"/>
      <c r="B380" s="134"/>
      <c r="C380" s="134"/>
      <c r="D380" s="171" t="s">
        <v>293</v>
      </c>
      <c r="E380" s="134"/>
      <c r="F380" s="134"/>
      <c r="G380" s="134"/>
      <c r="H380" s="134"/>
      <c r="I380" s="134"/>
      <c r="J380" s="134"/>
      <c r="K380" s="134"/>
      <c r="L380" s="134"/>
      <c r="M380" s="134"/>
      <c r="N380" s="134"/>
      <c r="O380" s="134"/>
      <c r="P380" s="134"/>
      <c r="Q380" s="134"/>
      <c r="R380" s="134"/>
      <c r="S380" s="134"/>
      <c r="T380" s="134"/>
      <c r="U380" s="134"/>
      <c r="V380" s="134"/>
      <c r="W380" s="134"/>
      <c r="X380" s="134"/>
      <c r="Y380" s="134"/>
      <c r="Z380" s="7"/>
      <c r="AA380" s="7"/>
      <c r="AB380" s="7"/>
      <c r="AC380" s="7"/>
      <c r="AD380" s="7"/>
      <c r="AE380" s="7"/>
      <c r="AF380" s="7"/>
      <c r="AG380" s="7"/>
      <c r="AH380" s="7"/>
      <c r="AI380" s="7"/>
      <c r="AJ380" s="7"/>
      <c r="AK380" s="7"/>
      <c r="AL380" s="7"/>
      <c r="AM380" s="7"/>
      <c r="AN380" s="7"/>
      <c r="AO380" s="7"/>
      <c r="AP380" s="7"/>
      <c r="AQ380" s="7"/>
      <c r="AR380" s="7"/>
      <c r="AS380" s="7"/>
      <c r="AT380" s="7"/>
      <c r="AU380" s="7"/>
      <c r="AV380" s="7"/>
      <c r="AW380" s="7"/>
      <c r="AX380" s="7"/>
      <c r="AY380" s="7"/>
      <c r="AZ380" s="7"/>
      <c r="BA380" s="7"/>
      <c r="BB380" s="7"/>
      <c r="BC380" s="7"/>
      <c r="BD380" s="7"/>
      <c r="BE380" s="7"/>
      <c r="BF380" s="7"/>
      <c r="BG380" s="7"/>
      <c r="BH380" s="7"/>
      <c r="BI380" s="7"/>
      <c r="BJ380" s="7"/>
      <c r="BK380" s="7"/>
      <c r="BL380" s="7"/>
      <c r="BM380" s="7"/>
      <c r="BN380" s="7"/>
      <c r="BO380" s="7"/>
      <c r="BP380" s="7"/>
      <c r="BQ380" s="7"/>
      <c r="BR380" s="6"/>
      <c r="BS380" s="6"/>
      <c r="BT380" s="6"/>
      <c r="BU380" s="6"/>
      <c r="BV380" s="6"/>
      <c r="BW380" s="6"/>
      <c r="BX380" s="6"/>
    </row>
    <row r="381" spans="1:76" ht="22.5" customHeight="1" x14ac:dyDescent="0.25">
      <c r="A381" s="134"/>
      <c r="B381" s="134"/>
      <c r="C381" s="134"/>
      <c r="D381" s="171" t="s">
        <v>294</v>
      </c>
      <c r="E381" s="134"/>
      <c r="F381" s="134"/>
      <c r="G381" s="134"/>
      <c r="H381" s="134"/>
      <c r="I381" s="134"/>
      <c r="J381" s="134"/>
      <c r="K381" s="134"/>
      <c r="L381" s="134"/>
      <c r="M381" s="134"/>
      <c r="N381" s="134"/>
      <c r="O381" s="134"/>
      <c r="P381" s="134"/>
      <c r="Q381" s="134"/>
      <c r="R381" s="134"/>
      <c r="S381" s="134"/>
      <c r="T381" s="134"/>
      <c r="U381" s="134"/>
      <c r="V381" s="134"/>
      <c r="W381" s="134"/>
      <c r="X381" s="134"/>
      <c r="Y381" s="134"/>
      <c r="Z381" s="7"/>
      <c r="AA381" s="7"/>
      <c r="AB381" s="7"/>
      <c r="AC381" s="7"/>
      <c r="AD381" s="7"/>
      <c r="AE381" s="7"/>
      <c r="AF381" s="7"/>
      <c r="AG381" s="7"/>
      <c r="AH381" s="7"/>
      <c r="AI381" s="7"/>
      <c r="AJ381" s="7"/>
      <c r="AK381" s="7"/>
      <c r="AL381" s="7"/>
      <c r="AM381" s="7"/>
      <c r="AN381" s="7"/>
      <c r="AO381" s="7"/>
      <c r="AP381" s="7"/>
      <c r="AQ381" s="7"/>
      <c r="AR381" s="7"/>
      <c r="AS381" s="7"/>
      <c r="AT381" s="7"/>
      <c r="AU381" s="7"/>
      <c r="AV381" s="7"/>
      <c r="AW381" s="7"/>
      <c r="AX381" s="7"/>
      <c r="AY381" s="7"/>
      <c r="AZ381" s="7"/>
      <c r="BA381" s="7"/>
      <c r="BB381" s="7"/>
      <c r="BC381" s="7"/>
      <c r="BD381" s="7"/>
      <c r="BE381" s="7"/>
      <c r="BF381" s="7"/>
      <c r="BG381" s="7"/>
      <c r="BH381" s="7"/>
      <c r="BI381" s="7"/>
      <c r="BJ381" s="7"/>
      <c r="BK381" s="7"/>
      <c r="BL381" s="7"/>
      <c r="BM381" s="7"/>
      <c r="BN381" s="7"/>
      <c r="BO381" s="7"/>
      <c r="BP381" s="7"/>
      <c r="BQ381" s="7"/>
      <c r="BR381" s="6"/>
      <c r="BS381" s="6"/>
      <c r="BT381" s="6"/>
      <c r="BU381" s="6"/>
      <c r="BV381" s="6"/>
      <c r="BW381" s="6"/>
      <c r="BX381" s="6"/>
    </row>
    <row r="382" spans="1:76" ht="22.5" customHeight="1" x14ac:dyDescent="0.25">
      <c r="A382" s="134"/>
      <c r="B382" s="134"/>
      <c r="C382" s="134"/>
      <c r="D382" s="171" t="s">
        <v>295</v>
      </c>
      <c r="E382" s="134"/>
      <c r="F382" s="134"/>
      <c r="G382" s="134"/>
      <c r="H382" s="134"/>
      <c r="I382" s="134"/>
      <c r="J382" s="134"/>
      <c r="K382" s="134"/>
      <c r="L382" s="134"/>
      <c r="M382" s="134"/>
      <c r="N382" s="134"/>
      <c r="O382" s="134"/>
      <c r="P382" s="134"/>
      <c r="Q382" s="134"/>
      <c r="R382" s="134"/>
      <c r="S382" s="134"/>
      <c r="T382" s="134"/>
      <c r="U382" s="134"/>
      <c r="V382" s="134"/>
      <c r="W382" s="134"/>
      <c r="X382" s="134"/>
      <c r="Y382" s="134"/>
      <c r="Z382" s="7"/>
      <c r="AA382" s="7"/>
      <c r="AB382" s="7"/>
      <c r="AC382" s="7"/>
      <c r="AD382" s="7"/>
      <c r="AE382" s="7"/>
      <c r="AF382" s="7"/>
      <c r="AG382" s="7"/>
      <c r="AH382" s="7"/>
      <c r="AI382" s="7"/>
      <c r="AJ382" s="7"/>
      <c r="AK382" s="7"/>
      <c r="AL382" s="7"/>
      <c r="AM382" s="7"/>
      <c r="AN382" s="7"/>
      <c r="AO382" s="7"/>
      <c r="AP382" s="7"/>
      <c r="AQ382" s="7"/>
      <c r="AR382" s="7"/>
      <c r="AS382" s="7"/>
      <c r="AT382" s="7"/>
      <c r="AU382" s="7"/>
      <c r="AV382" s="7"/>
      <c r="AW382" s="7"/>
      <c r="AX382" s="7"/>
      <c r="AY382" s="7"/>
      <c r="AZ382" s="7"/>
      <c r="BA382" s="7"/>
      <c r="BB382" s="7"/>
      <c r="BC382" s="7"/>
      <c r="BD382" s="7"/>
      <c r="BE382" s="7"/>
      <c r="BF382" s="7"/>
      <c r="BG382" s="7"/>
      <c r="BH382" s="7"/>
      <c r="BI382" s="7"/>
      <c r="BJ382" s="7"/>
      <c r="BK382" s="7"/>
      <c r="BL382" s="7"/>
      <c r="BM382" s="7"/>
      <c r="BN382" s="7"/>
      <c r="BO382" s="7"/>
      <c r="BP382" s="7"/>
      <c r="BQ382" s="7"/>
      <c r="BR382" s="6"/>
      <c r="BS382" s="6"/>
      <c r="BT382" s="6"/>
      <c r="BU382" s="6"/>
      <c r="BV382" s="6"/>
      <c r="BW382" s="6"/>
      <c r="BX382" s="6"/>
    </row>
    <row r="383" spans="1:76" ht="22.5" customHeight="1" x14ac:dyDescent="0.25">
      <c r="A383" s="134"/>
      <c r="B383" s="134"/>
      <c r="C383" s="134"/>
      <c r="D383" s="171" t="s">
        <v>296</v>
      </c>
      <c r="E383" s="134"/>
      <c r="F383" s="134"/>
      <c r="G383" s="134"/>
      <c r="H383" s="134"/>
      <c r="I383" s="134"/>
      <c r="J383" s="134"/>
      <c r="K383" s="134"/>
      <c r="L383" s="134"/>
      <c r="M383" s="134"/>
      <c r="N383" s="134"/>
      <c r="O383" s="134"/>
      <c r="P383" s="134"/>
      <c r="Q383" s="134"/>
      <c r="R383" s="134"/>
      <c r="S383" s="134"/>
      <c r="T383" s="134"/>
      <c r="U383" s="134"/>
      <c r="V383" s="134"/>
      <c r="W383" s="134"/>
      <c r="X383" s="134"/>
      <c r="Y383" s="134"/>
      <c r="Z383" s="7"/>
      <c r="AA383" s="7"/>
      <c r="AB383" s="7"/>
      <c r="AC383" s="7"/>
      <c r="AD383" s="7"/>
      <c r="AE383" s="7"/>
      <c r="AF383" s="7"/>
      <c r="AG383" s="7"/>
      <c r="AH383" s="7"/>
      <c r="AI383" s="7"/>
      <c r="AJ383" s="7"/>
      <c r="AK383" s="7"/>
      <c r="AL383" s="7"/>
      <c r="AM383" s="7"/>
      <c r="AN383" s="7"/>
      <c r="AO383" s="7"/>
      <c r="AP383" s="7"/>
      <c r="AQ383" s="7"/>
      <c r="AR383" s="7"/>
      <c r="AS383" s="7"/>
      <c r="AT383" s="7"/>
      <c r="AU383" s="7"/>
      <c r="AV383" s="7"/>
      <c r="AW383" s="7"/>
      <c r="AX383" s="7"/>
      <c r="AY383" s="7"/>
      <c r="AZ383" s="7"/>
      <c r="BA383" s="7"/>
      <c r="BB383" s="7"/>
      <c r="BC383" s="7"/>
      <c r="BD383" s="7"/>
      <c r="BE383" s="7"/>
      <c r="BF383" s="7"/>
      <c r="BG383" s="7"/>
      <c r="BH383" s="7"/>
      <c r="BI383" s="7"/>
      <c r="BJ383" s="7"/>
      <c r="BK383" s="7"/>
      <c r="BL383" s="7"/>
      <c r="BM383" s="7"/>
      <c r="BN383" s="7"/>
      <c r="BO383" s="7"/>
      <c r="BP383" s="7"/>
      <c r="BQ383" s="7"/>
      <c r="BR383" s="6"/>
      <c r="BS383" s="6"/>
      <c r="BT383" s="6"/>
      <c r="BU383" s="6"/>
      <c r="BV383" s="6"/>
      <c r="BW383" s="6"/>
      <c r="BX383" s="6"/>
    </row>
    <row r="384" spans="1:76" ht="22.5" customHeight="1" x14ac:dyDescent="0.25">
      <c r="A384" s="134"/>
      <c r="B384" s="134"/>
      <c r="C384" s="134"/>
      <c r="D384" s="171" t="s">
        <v>297</v>
      </c>
      <c r="E384" s="134"/>
      <c r="F384" s="134"/>
      <c r="G384" s="134"/>
      <c r="H384" s="134"/>
      <c r="I384" s="134"/>
      <c r="J384" s="134"/>
      <c r="K384" s="134"/>
      <c r="L384" s="134"/>
      <c r="M384" s="134"/>
      <c r="N384" s="134"/>
      <c r="O384" s="134"/>
      <c r="P384" s="134"/>
      <c r="Q384" s="134"/>
      <c r="R384" s="134"/>
      <c r="S384" s="134"/>
      <c r="T384" s="134"/>
      <c r="U384" s="134"/>
      <c r="V384" s="134"/>
      <c r="W384" s="134"/>
      <c r="X384" s="134"/>
      <c r="Y384" s="134"/>
      <c r="Z384" s="7"/>
      <c r="AA384" s="7"/>
      <c r="AB384" s="7"/>
      <c r="AC384" s="7"/>
      <c r="AD384" s="7"/>
      <c r="AE384" s="7"/>
      <c r="AF384" s="7"/>
      <c r="AG384" s="7"/>
      <c r="AH384" s="7"/>
      <c r="AI384" s="7"/>
      <c r="AJ384" s="7"/>
      <c r="AK384" s="7"/>
      <c r="AL384" s="7"/>
      <c r="AM384" s="7"/>
      <c r="AN384" s="7"/>
      <c r="AO384" s="7"/>
      <c r="AP384" s="7"/>
      <c r="AQ384" s="7"/>
      <c r="AR384" s="7"/>
      <c r="AS384" s="7"/>
      <c r="AT384" s="7"/>
      <c r="AU384" s="7"/>
      <c r="AV384" s="7"/>
      <c r="AW384" s="7"/>
      <c r="AX384" s="7"/>
      <c r="AY384" s="7"/>
      <c r="AZ384" s="7"/>
      <c r="BA384" s="7"/>
      <c r="BB384" s="7"/>
      <c r="BC384" s="7"/>
      <c r="BD384" s="7"/>
      <c r="BE384" s="7"/>
      <c r="BF384" s="7"/>
      <c r="BG384" s="7"/>
      <c r="BH384" s="7"/>
      <c r="BI384" s="7"/>
      <c r="BJ384" s="7"/>
      <c r="BK384" s="7"/>
      <c r="BL384" s="7"/>
      <c r="BM384" s="7"/>
      <c r="BN384" s="7"/>
      <c r="BO384" s="7"/>
      <c r="BP384" s="7"/>
      <c r="BQ384" s="7"/>
      <c r="BR384" s="6"/>
      <c r="BS384" s="6"/>
      <c r="BT384" s="6"/>
      <c r="BU384" s="6"/>
      <c r="BV384" s="6"/>
      <c r="BW384" s="6"/>
      <c r="BX384" s="6"/>
    </row>
    <row r="385" spans="1:76" ht="22.5" customHeight="1" x14ac:dyDescent="0.25">
      <c r="A385" s="134"/>
      <c r="B385" s="134"/>
      <c r="C385" s="134"/>
      <c r="D385" s="171" t="s">
        <v>298</v>
      </c>
      <c r="E385" s="134"/>
      <c r="F385" s="134"/>
      <c r="G385" s="134"/>
      <c r="H385" s="134"/>
      <c r="I385" s="134"/>
      <c r="J385" s="134"/>
      <c r="K385" s="134"/>
      <c r="L385" s="134"/>
      <c r="M385" s="134"/>
      <c r="N385" s="134"/>
      <c r="O385" s="134"/>
      <c r="P385" s="134"/>
      <c r="Q385" s="134"/>
      <c r="R385" s="134"/>
      <c r="S385" s="134"/>
      <c r="T385" s="134"/>
      <c r="U385" s="134"/>
      <c r="V385" s="134"/>
      <c r="W385" s="134"/>
      <c r="X385" s="134"/>
      <c r="Y385" s="134"/>
      <c r="Z385" s="7"/>
      <c r="AA385" s="7"/>
      <c r="AB385" s="7"/>
      <c r="AC385" s="7"/>
      <c r="AD385" s="7"/>
      <c r="AE385" s="7"/>
      <c r="AF385" s="7"/>
      <c r="AG385" s="7"/>
      <c r="AH385" s="7"/>
      <c r="AI385" s="7"/>
      <c r="AJ385" s="7"/>
      <c r="AK385" s="7"/>
      <c r="AL385" s="7"/>
      <c r="AM385" s="7"/>
      <c r="AN385" s="7"/>
      <c r="AO385" s="7"/>
      <c r="AP385" s="7"/>
      <c r="AQ385" s="7"/>
      <c r="AR385" s="7"/>
      <c r="AS385" s="7"/>
      <c r="AT385" s="7"/>
      <c r="AU385" s="7"/>
      <c r="AV385" s="7"/>
      <c r="AW385" s="7"/>
      <c r="AX385" s="7"/>
      <c r="AY385" s="7"/>
      <c r="AZ385" s="7"/>
      <c r="BA385" s="7"/>
      <c r="BB385" s="7"/>
      <c r="BC385" s="7"/>
      <c r="BD385" s="7"/>
      <c r="BE385" s="7"/>
      <c r="BF385" s="7"/>
      <c r="BG385" s="7"/>
      <c r="BH385" s="7"/>
      <c r="BI385" s="7"/>
      <c r="BJ385" s="7"/>
      <c r="BK385" s="7"/>
      <c r="BL385" s="7"/>
      <c r="BM385" s="7"/>
      <c r="BN385" s="7"/>
      <c r="BO385" s="7"/>
      <c r="BP385" s="7"/>
      <c r="BQ385" s="7"/>
      <c r="BR385" s="6"/>
      <c r="BS385" s="6"/>
      <c r="BT385" s="6"/>
      <c r="BU385" s="6"/>
      <c r="BV385" s="6"/>
      <c r="BW385" s="6"/>
      <c r="BX385" s="6"/>
    </row>
    <row r="386" spans="1:76" ht="22.5" customHeight="1" x14ac:dyDescent="0.25">
      <c r="A386" s="134"/>
      <c r="B386" s="134"/>
      <c r="C386" s="134"/>
      <c r="D386" s="171" t="s">
        <v>299</v>
      </c>
      <c r="E386" s="134"/>
      <c r="F386" s="134"/>
      <c r="G386" s="134"/>
      <c r="H386" s="134"/>
      <c r="I386" s="134"/>
      <c r="J386" s="134"/>
      <c r="K386" s="134"/>
      <c r="L386" s="134"/>
      <c r="M386" s="134"/>
      <c r="N386" s="134"/>
      <c r="O386" s="134"/>
      <c r="P386" s="134"/>
      <c r="Q386" s="134"/>
      <c r="R386" s="134"/>
      <c r="S386" s="134"/>
      <c r="T386" s="134"/>
      <c r="U386" s="134"/>
      <c r="V386" s="134"/>
      <c r="W386" s="134"/>
      <c r="X386" s="134"/>
      <c r="Y386" s="134"/>
      <c r="Z386" s="7"/>
      <c r="AA386" s="7"/>
      <c r="AB386" s="7"/>
      <c r="AC386" s="7"/>
      <c r="AD386" s="7"/>
      <c r="AE386" s="7"/>
      <c r="AF386" s="7"/>
      <c r="AG386" s="7"/>
      <c r="AH386" s="7"/>
      <c r="AI386" s="7"/>
      <c r="AJ386" s="7"/>
      <c r="AK386" s="7"/>
      <c r="AL386" s="7"/>
      <c r="AM386" s="7"/>
      <c r="AN386" s="7"/>
      <c r="AO386" s="7"/>
      <c r="AP386" s="7"/>
      <c r="AQ386" s="7"/>
      <c r="AR386" s="7"/>
      <c r="AS386" s="7"/>
      <c r="AT386" s="7"/>
      <c r="AU386" s="7"/>
      <c r="AV386" s="7"/>
      <c r="AW386" s="7"/>
      <c r="AX386" s="7"/>
      <c r="AY386" s="7"/>
      <c r="AZ386" s="7"/>
      <c r="BA386" s="7"/>
      <c r="BB386" s="7"/>
      <c r="BC386" s="7"/>
      <c r="BD386" s="7"/>
      <c r="BE386" s="7"/>
      <c r="BF386" s="7"/>
      <c r="BG386" s="7"/>
      <c r="BH386" s="7"/>
      <c r="BI386" s="7"/>
      <c r="BJ386" s="7"/>
      <c r="BK386" s="7"/>
      <c r="BL386" s="7"/>
      <c r="BM386" s="7"/>
      <c r="BN386" s="7"/>
      <c r="BO386" s="7"/>
      <c r="BP386" s="7"/>
      <c r="BQ386" s="7"/>
      <c r="BR386" s="6"/>
      <c r="BS386" s="6"/>
      <c r="BT386" s="6"/>
      <c r="BU386" s="6"/>
      <c r="BV386" s="6"/>
      <c r="BW386" s="6"/>
      <c r="BX386" s="6"/>
    </row>
    <row r="387" spans="1:76" ht="22.5" customHeight="1" x14ac:dyDescent="0.25">
      <c r="A387" s="134"/>
      <c r="B387" s="134"/>
      <c r="C387" s="134"/>
      <c r="D387" s="171" t="s">
        <v>300</v>
      </c>
      <c r="E387" s="134"/>
      <c r="F387" s="134"/>
      <c r="G387" s="134"/>
      <c r="H387" s="134"/>
      <c r="I387" s="134"/>
      <c r="J387" s="134"/>
      <c r="K387" s="134"/>
      <c r="L387" s="134"/>
      <c r="M387" s="134"/>
      <c r="N387" s="134"/>
      <c r="O387" s="134"/>
      <c r="P387" s="134"/>
      <c r="Q387" s="134"/>
      <c r="R387" s="134"/>
      <c r="S387" s="134"/>
      <c r="T387" s="134"/>
      <c r="U387" s="134"/>
      <c r="V387" s="134"/>
      <c r="W387" s="134"/>
      <c r="X387" s="134"/>
      <c r="Y387" s="134"/>
      <c r="Z387" s="7"/>
      <c r="AA387" s="7"/>
      <c r="AB387" s="7"/>
      <c r="AC387" s="7"/>
      <c r="AD387" s="7"/>
      <c r="AE387" s="7"/>
      <c r="AF387" s="7"/>
      <c r="AG387" s="7"/>
      <c r="AH387" s="7"/>
      <c r="AI387" s="7"/>
      <c r="AJ387" s="7"/>
      <c r="AK387" s="7"/>
      <c r="AL387" s="7"/>
      <c r="AM387" s="7"/>
      <c r="AN387" s="7"/>
      <c r="AO387" s="7"/>
      <c r="AP387" s="7"/>
      <c r="AQ387" s="7"/>
      <c r="AR387" s="7"/>
      <c r="AS387" s="7"/>
      <c r="AT387" s="7"/>
      <c r="AU387" s="7"/>
      <c r="AV387" s="7"/>
      <c r="AW387" s="7"/>
      <c r="AX387" s="7"/>
      <c r="AY387" s="7"/>
      <c r="AZ387" s="7"/>
      <c r="BA387" s="7"/>
      <c r="BB387" s="7"/>
      <c r="BC387" s="7"/>
      <c r="BD387" s="7"/>
      <c r="BE387" s="7"/>
      <c r="BF387" s="7"/>
      <c r="BG387" s="7"/>
      <c r="BH387" s="7"/>
      <c r="BI387" s="7"/>
      <c r="BJ387" s="7"/>
      <c r="BK387" s="7"/>
      <c r="BL387" s="7"/>
      <c r="BM387" s="7"/>
      <c r="BN387" s="7"/>
      <c r="BO387" s="7"/>
      <c r="BP387" s="7"/>
      <c r="BQ387" s="7"/>
      <c r="BR387" s="6"/>
      <c r="BS387" s="6"/>
      <c r="BT387" s="6"/>
      <c r="BU387" s="6"/>
      <c r="BV387" s="6"/>
      <c r="BW387" s="6"/>
      <c r="BX387" s="6"/>
    </row>
    <row r="388" spans="1:76" ht="22.5" customHeight="1" x14ac:dyDescent="0.25">
      <c r="A388" s="134"/>
      <c r="B388" s="134"/>
      <c r="C388" s="134"/>
      <c r="D388" s="171" t="s">
        <v>301</v>
      </c>
      <c r="E388" s="134"/>
      <c r="F388" s="134"/>
      <c r="G388" s="134"/>
      <c r="H388" s="134"/>
      <c r="I388" s="134"/>
      <c r="J388" s="134"/>
      <c r="K388" s="134"/>
      <c r="L388" s="134"/>
      <c r="M388" s="134"/>
      <c r="N388" s="134"/>
      <c r="O388" s="134"/>
      <c r="P388" s="134"/>
      <c r="Q388" s="134"/>
      <c r="R388" s="134"/>
      <c r="S388" s="134"/>
      <c r="T388" s="134"/>
      <c r="U388" s="134"/>
      <c r="V388" s="134"/>
      <c r="W388" s="134"/>
      <c r="X388" s="134"/>
      <c r="Y388" s="134"/>
      <c r="Z388" s="7"/>
      <c r="AA388" s="7"/>
      <c r="AB388" s="7"/>
      <c r="AC388" s="7"/>
      <c r="AD388" s="7"/>
      <c r="AE388" s="7"/>
      <c r="AF388" s="7"/>
      <c r="AG388" s="7"/>
      <c r="AH388" s="7"/>
      <c r="AI388" s="7"/>
      <c r="AJ388" s="7"/>
      <c r="AK388" s="7"/>
      <c r="AL388" s="7"/>
      <c r="AM388" s="7"/>
      <c r="AN388" s="7"/>
      <c r="AO388" s="7"/>
      <c r="AP388" s="7"/>
      <c r="AQ388" s="7"/>
      <c r="AR388" s="7"/>
      <c r="AS388" s="7"/>
      <c r="AT388" s="7"/>
      <c r="AU388" s="7"/>
      <c r="AV388" s="7"/>
      <c r="AW388" s="7"/>
      <c r="AX388" s="7"/>
      <c r="AY388" s="7"/>
      <c r="AZ388" s="7"/>
      <c r="BA388" s="7"/>
      <c r="BB388" s="7"/>
      <c r="BC388" s="7"/>
      <c r="BD388" s="7"/>
      <c r="BE388" s="7"/>
      <c r="BF388" s="7"/>
      <c r="BG388" s="7"/>
      <c r="BH388" s="7"/>
      <c r="BI388" s="7"/>
      <c r="BJ388" s="7"/>
      <c r="BK388" s="7"/>
      <c r="BL388" s="7"/>
      <c r="BM388" s="7"/>
      <c r="BN388" s="7"/>
      <c r="BO388" s="7"/>
      <c r="BP388" s="7"/>
      <c r="BQ388" s="7"/>
      <c r="BR388" s="6"/>
      <c r="BS388" s="6"/>
      <c r="BT388" s="6"/>
      <c r="BU388" s="6"/>
      <c r="BV388" s="6"/>
      <c r="BW388" s="6"/>
      <c r="BX388" s="6"/>
    </row>
    <row r="389" spans="1:76" ht="22.5" customHeight="1" x14ac:dyDescent="0.25">
      <c r="A389" s="134"/>
      <c r="B389" s="134"/>
      <c r="C389" s="134"/>
      <c r="D389" s="171" t="s">
        <v>302</v>
      </c>
      <c r="E389" s="134"/>
      <c r="F389" s="134"/>
      <c r="G389" s="134"/>
      <c r="H389" s="134"/>
      <c r="I389" s="134"/>
      <c r="J389" s="134"/>
      <c r="K389" s="134"/>
      <c r="L389" s="134"/>
      <c r="M389" s="134"/>
      <c r="N389" s="134"/>
      <c r="O389" s="134"/>
      <c r="P389" s="134"/>
      <c r="Q389" s="134"/>
      <c r="R389" s="134"/>
      <c r="S389" s="134"/>
      <c r="T389" s="134"/>
      <c r="U389" s="134"/>
      <c r="V389" s="134"/>
      <c r="W389" s="134"/>
      <c r="X389" s="134"/>
      <c r="Y389" s="134"/>
      <c r="Z389" s="7"/>
      <c r="AA389" s="7"/>
      <c r="AB389" s="7"/>
      <c r="AC389" s="7"/>
      <c r="AD389" s="7"/>
      <c r="AE389" s="7"/>
      <c r="AF389" s="7"/>
      <c r="AG389" s="7"/>
      <c r="AH389" s="7"/>
      <c r="AI389" s="7"/>
      <c r="AJ389" s="7"/>
      <c r="AK389" s="7"/>
      <c r="AL389" s="7"/>
      <c r="AM389" s="7"/>
      <c r="AN389" s="7"/>
      <c r="AO389" s="7"/>
      <c r="AP389" s="7"/>
      <c r="AQ389" s="7"/>
      <c r="AR389" s="7"/>
      <c r="AS389" s="7"/>
      <c r="AT389" s="7"/>
      <c r="AU389" s="7"/>
      <c r="AV389" s="7"/>
      <c r="AW389" s="7"/>
      <c r="AX389" s="7"/>
      <c r="AY389" s="7"/>
      <c r="AZ389" s="7"/>
      <c r="BA389" s="7"/>
      <c r="BB389" s="7"/>
      <c r="BC389" s="7"/>
      <c r="BD389" s="7"/>
      <c r="BE389" s="7"/>
      <c r="BF389" s="7"/>
      <c r="BG389" s="7"/>
      <c r="BH389" s="7"/>
      <c r="BI389" s="7"/>
      <c r="BJ389" s="7"/>
      <c r="BK389" s="7"/>
      <c r="BL389" s="7"/>
      <c r="BM389" s="7"/>
      <c r="BN389" s="7"/>
      <c r="BO389" s="7"/>
      <c r="BP389" s="7"/>
      <c r="BQ389" s="7"/>
      <c r="BR389" s="6"/>
      <c r="BS389" s="6"/>
      <c r="BT389" s="6"/>
      <c r="BU389" s="6"/>
      <c r="BV389" s="6"/>
      <c r="BW389" s="6"/>
      <c r="BX389" s="6"/>
    </row>
    <row r="390" spans="1:76" ht="22.5" customHeight="1" x14ac:dyDescent="0.25">
      <c r="A390" s="134"/>
      <c r="B390" s="134"/>
      <c r="C390" s="134"/>
      <c r="D390" s="171" t="s">
        <v>303</v>
      </c>
      <c r="E390" s="134"/>
      <c r="F390" s="134"/>
      <c r="G390" s="134"/>
      <c r="H390" s="134"/>
      <c r="I390" s="134"/>
      <c r="J390" s="134"/>
      <c r="K390" s="134"/>
      <c r="L390" s="134"/>
      <c r="M390" s="134"/>
      <c r="N390" s="134"/>
      <c r="O390" s="134"/>
      <c r="P390" s="134"/>
      <c r="Q390" s="134"/>
      <c r="R390" s="134"/>
      <c r="S390" s="134"/>
      <c r="T390" s="134"/>
      <c r="U390" s="134"/>
      <c r="V390" s="134"/>
      <c r="W390" s="134"/>
      <c r="X390" s="134"/>
      <c r="Y390" s="134"/>
      <c r="Z390" s="7"/>
      <c r="AA390" s="7"/>
      <c r="AB390" s="7"/>
      <c r="AC390" s="7"/>
      <c r="AD390" s="7"/>
      <c r="AE390" s="7"/>
      <c r="AF390" s="7"/>
      <c r="AG390" s="7"/>
      <c r="AH390" s="7"/>
      <c r="AI390" s="7"/>
      <c r="AJ390" s="7"/>
      <c r="AK390" s="7"/>
      <c r="AL390" s="7"/>
      <c r="AM390" s="7"/>
      <c r="AN390" s="7"/>
      <c r="AO390" s="7"/>
      <c r="AP390" s="7"/>
      <c r="AQ390" s="7"/>
      <c r="AR390" s="7"/>
      <c r="AS390" s="7"/>
      <c r="AT390" s="7"/>
      <c r="AU390" s="7"/>
      <c r="AV390" s="7"/>
      <c r="AW390" s="7"/>
      <c r="AX390" s="7"/>
      <c r="AY390" s="7"/>
      <c r="AZ390" s="7"/>
      <c r="BA390" s="7"/>
      <c r="BB390" s="7"/>
      <c r="BC390" s="7"/>
      <c r="BD390" s="7"/>
      <c r="BE390" s="7"/>
      <c r="BF390" s="7"/>
      <c r="BG390" s="7"/>
      <c r="BH390" s="7"/>
      <c r="BI390" s="7"/>
      <c r="BJ390" s="7"/>
      <c r="BK390" s="7"/>
      <c r="BL390" s="7"/>
      <c r="BM390" s="7"/>
      <c r="BN390" s="7"/>
      <c r="BO390" s="7"/>
      <c r="BP390" s="7"/>
      <c r="BQ390" s="7"/>
      <c r="BR390" s="6"/>
      <c r="BS390" s="6"/>
      <c r="BT390" s="6"/>
      <c r="BU390" s="6"/>
      <c r="BV390" s="6"/>
      <c r="BW390" s="6"/>
      <c r="BX390" s="6"/>
    </row>
    <row r="391" spans="1:76" ht="22.5" customHeight="1" x14ac:dyDescent="0.25">
      <c r="A391" s="134"/>
      <c r="B391" s="134"/>
      <c r="C391" s="134"/>
      <c r="D391" s="171" t="s">
        <v>304</v>
      </c>
      <c r="E391" s="134"/>
      <c r="F391" s="134"/>
      <c r="G391" s="134"/>
      <c r="H391" s="134"/>
      <c r="I391" s="134"/>
      <c r="J391" s="134"/>
      <c r="K391" s="134"/>
      <c r="L391" s="134"/>
      <c r="M391" s="134"/>
      <c r="N391" s="134"/>
      <c r="O391" s="134"/>
      <c r="P391" s="134"/>
      <c r="Q391" s="134"/>
      <c r="R391" s="134"/>
      <c r="S391" s="134"/>
      <c r="T391" s="134"/>
      <c r="U391" s="134"/>
      <c r="V391" s="134"/>
      <c r="W391" s="134"/>
      <c r="X391" s="134"/>
      <c r="Y391" s="134"/>
      <c r="Z391" s="7"/>
      <c r="AA391" s="7"/>
      <c r="AB391" s="7"/>
      <c r="AC391" s="7"/>
      <c r="AD391" s="7"/>
      <c r="AE391" s="7"/>
      <c r="AF391" s="7"/>
      <c r="AG391" s="7"/>
      <c r="AH391" s="7"/>
      <c r="AI391" s="7"/>
      <c r="AJ391" s="7"/>
      <c r="AK391" s="7"/>
      <c r="AL391" s="7"/>
      <c r="AM391" s="7"/>
      <c r="AN391" s="7"/>
      <c r="AO391" s="7"/>
      <c r="AP391" s="7"/>
      <c r="AQ391" s="7"/>
      <c r="AR391" s="7"/>
      <c r="AS391" s="7"/>
      <c r="AT391" s="7"/>
      <c r="AU391" s="7"/>
      <c r="AV391" s="7"/>
      <c r="AW391" s="7"/>
      <c r="AX391" s="7"/>
      <c r="AY391" s="7"/>
      <c r="AZ391" s="7"/>
      <c r="BA391" s="7"/>
      <c r="BB391" s="7"/>
      <c r="BC391" s="7"/>
      <c r="BD391" s="7"/>
      <c r="BE391" s="7"/>
      <c r="BF391" s="7"/>
      <c r="BG391" s="7"/>
      <c r="BH391" s="7"/>
      <c r="BI391" s="7"/>
      <c r="BJ391" s="7"/>
      <c r="BK391" s="7"/>
      <c r="BL391" s="7"/>
      <c r="BM391" s="7"/>
      <c r="BN391" s="7"/>
      <c r="BO391" s="7"/>
      <c r="BP391" s="7"/>
      <c r="BQ391" s="7"/>
      <c r="BR391" s="6"/>
      <c r="BS391" s="6"/>
      <c r="BT391" s="6"/>
      <c r="BU391" s="6"/>
      <c r="BV391" s="6"/>
      <c r="BW391" s="6"/>
      <c r="BX391" s="6"/>
    </row>
    <row r="392" spans="1:76" ht="22.5" customHeight="1" x14ac:dyDescent="0.25">
      <c r="A392" s="134"/>
      <c r="B392" s="134"/>
      <c r="C392" s="134"/>
      <c r="D392" s="171" t="s">
        <v>305</v>
      </c>
      <c r="E392" s="134"/>
      <c r="F392" s="134"/>
      <c r="G392" s="134"/>
      <c r="H392" s="134"/>
      <c r="I392" s="134"/>
      <c r="J392" s="134"/>
      <c r="K392" s="134"/>
      <c r="L392" s="134"/>
      <c r="M392" s="134"/>
      <c r="N392" s="134"/>
      <c r="O392" s="134"/>
      <c r="P392" s="134"/>
      <c r="Q392" s="134"/>
      <c r="R392" s="134"/>
      <c r="S392" s="134"/>
      <c r="T392" s="134"/>
      <c r="U392" s="134"/>
      <c r="V392" s="134"/>
      <c r="W392" s="134"/>
      <c r="X392" s="134"/>
      <c r="Y392" s="134"/>
      <c r="Z392" s="7"/>
      <c r="AA392" s="7"/>
      <c r="AB392" s="7"/>
      <c r="AC392" s="7"/>
      <c r="AD392" s="7"/>
      <c r="AE392" s="7"/>
      <c r="AF392" s="7"/>
      <c r="AG392" s="7"/>
      <c r="AH392" s="7"/>
      <c r="AI392" s="7"/>
      <c r="AJ392" s="7"/>
      <c r="AK392" s="7"/>
      <c r="AL392" s="7"/>
      <c r="AM392" s="7"/>
      <c r="AN392" s="7"/>
      <c r="AO392" s="7"/>
      <c r="AP392" s="7"/>
      <c r="AQ392" s="7"/>
      <c r="AR392" s="7"/>
      <c r="AS392" s="7"/>
      <c r="AT392" s="7"/>
      <c r="AU392" s="7"/>
      <c r="AV392" s="7"/>
      <c r="AW392" s="7"/>
      <c r="AX392" s="7"/>
      <c r="AY392" s="7"/>
      <c r="AZ392" s="7"/>
      <c r="BA392" s="7"/>
      <c r="BB392" s="7"/>
      <c r="BC392" s="7"/>
      <c r="BD392" s="7"/>
      <c r="BE392" s="7"/>
      <c r="BF392" s="7"/>
      <c r="BG392" s="7"/>
      <c r="BH392" s="7"/>
      <c r="BI392" s="7"/>
      <c r="BJ392" s="7"/>
      <c r="BK392" s="7"/>
      <c r="BL392" s="7"/>
      <c r="BM392" s="7"/>
      <c r="BN392" s="7"/>
      <c r="BO392" s="7"/>
      <c r="BP392" s="7"/>
      <c r="BQ392" s="7"/>
      <c r="BR392" s="6"/>
      <c r="BS392" s="6"/>
      <c r="BT392" s="6"/>
      <c r="BU392" s="6"/>
      <c r="BV392" s="6"/>
      <c r="BW392" s="6"/>
      <c r="BX392" s="6"/>
    </row>
    <row r="393" spans="1:76" ht="22.5" customHeight="1" x14ac:dyDescent="0.25">
      <c r="A393" s="134"/>
      <c r="B393" s="134"/>
      <c r="C393" s="134"/>
      <c r="D393" s="171" t="s">
        <v>306</v>
      </c>
      <c r="E393" s="134"/>
      <c r="F393" s="134"/>
      <c r="G393" s="134"/>
      <c r="H393" s="134"/>
      <c r="I393" s="134"/>
      <c r="J393" s="134"/>
      <c r="K393" s="134"/>
      <c r="L393" s="134"/>
      <c r="M393" s="134"/>
      <c r="N393" s="134"/>
      <c r="O393" s="134"/>
      <c r="P393" s="134"/>
      <c r="Q393" s="134"/>
      <c r="R393" s="134"/>
      <c r="S393" s="134"/>
      <c r="T393" s="134"/>
      <c r="U393" s="134"/>
      <c r="V393" s="134"/>
      <c r="W393" s="134"/>
      <c r="X393" s="134"/>
      <c r="Y393" s="134"/>
      <c r="Z393" s="7"/>
      <c r="AA393" s="7"/>
      <c r="AB393" s="7"/>
      <c r="AC393" s="7"/>
      <c r="AD393" s="7"/>
      <c r="AE393" s="7"/>
      <c r="AF393" s="7"/>
      <c r="AG393" s="7"/>
      <c r="AH393" s="7"/>
      <c r="AI393" s="7"/>
      <c r="AJ393" s="7"/>
      <c r="AK393" s="7"/>
      <c r="AL393" s="7"/>
      <c r="AM393" s="7"/>
      <c r="AN393" s="7"/>
      <c r="AO393" s="7"/>
      <c r="AP393" s="7"/>
      <c r="AQ393" s="7"/>
      <c r="AR393" s="7"/>
      <c r="AS393" s="7"/>
      <c r="AT393" s="7"/>
      <c r="AU393" s="7"/>
      <c r="AV393" s="7"/>
      <c r="AW393" s="7"/>
      <c r="AX393" s="7"/>
      <c r="AY393" s="7"/>
      <c r="AZ393" s="7"/>
      <c r="BA393" s="7"/>
      <c r="BB393" s="7"/>
      <c r="BC393" s="7"/>
      <c r="BD393" s="7"/>
      <c r="BE393" s="7"/>
      <c r="BF393" s="7"/>
      <c r="BG393" s="7"/>
      <c r="BH393" s="7"/>
      <c r="BI393" s="7"/>
      <c r="BJ393" s="7"/>
      <c r="BK393" s="7"/>
      <c r="BL393" s="7"/>
      <c r="BM393" s="7"/>
      <c r="BN393" s="7"/>
      <c r="BO393" s="7"/>
      <c r="BP393" s="7"/>
      <c r="BQ393" s="7"/>
      <c r="BR393" s="6"/>
      <c r="BS393" s="6"/>
      <c r="BT393" s="6"/>
      <c r="BU393" s="6"/>
      <c r="BV393" s="6"/>
      <c r="BW393" s="6"/>
      <c r="BX393" s="6"/>
    </row>
    <row r="394" spans="1:76" ht="22.5" customHeight="1" x14ac:dyDescent="0.25">
      <c r="A394" s="134"/>
      <c r="B394" s="134"/>
      <c r="C394" s="134"/>
      <c r="D394" s="171" t="s">
        <v>307</v>
      </c>
      <c r="E394" s="134"/>
      <c r="F394" s="134"/>
      <c r="G394" s="134"/>
      <c r="H394" s="134"/>
      <c r="I394" s="134"/>
      <c r="J394" s="134"/>
      <c r="K394" s="134"/>
      <c r="L394" s="134"/>
      <c r="M394" s="134"/>
      <c r="N394" s="134"/>
      <c r="O394" s="134"/>
      <c r="P394" s="134"/>
      <c r="Q394" s="134"/>
      <c r="R394" s="134"/>
      <c r="S394" s="134"/>
      <c r="T394" s="134"/>
      <c r="U394" s="134"/>
      <c r="V394" s="134"/>
      <c r="W394" s="134"/>
      <c r="X394" s="134"/>
      <c r="Y394" s="134"/>
      <c r="Z394" s="7"/>
      <c r="AA394" s="7"/>
      <c r="AB394" s="7"/>
      <c r="AC394" s="7"/>
      <c r="AD394" s="7"/>
      <c r="AE394" s="7"/>
      <c r="AF394" s="7"/>
      <c r="AG394" s="7"/>
      <c r="AH394" s="7"/>
      <c r="AI394" s="7"/>
      <c r="AJ394" s="7"/>
      <c r="AK394" s="7"/>
      <c r="AL394" s="7"/>
      <c r="AM394" s="7"/>
      <c r="AN394" s="7"/>
      <c r="AO394" s="7"/>
      <c r="AP394" s="7"/>
      <c r="AQ394" s="7"/>
      <c r="AR394" s="7"/>
      <c r="AS394" s="7"/>
      <c r="AT394" s="7"/>
      <c r="AU394" s="7"/>
      <c r="AV394" s="7"/>
      <c r="AW394" s="7"/>
      <c r="AX394" s="7"/>
      <c r="AY394" s="7"/>
      <c r="AZ394" s="7"/>
      <c r="BA394" s="7"/>
      <c r="BB394" s="7"/>
      <c r="BC394" s="7"/>
      <c r="BD394" s="7"/>
      <c r="BE394" s="7"/>
      <c r="BF394" s="7"/>
      <c r="BG394" s="7"/>
      <c r="BH394" s="7"/>
      <c r="BI394" s="7"/>
      <c r="BJ394" s="7"/>
      <c r="BK394" s="7"/>
      <c r="BL394" s="7"/>
      <c r="BM394" s="7"/>
      <c r="BN394" s="7"/>
      <c r="BO394" s="7"/>
      <c r="BP394" s="7"/>
      <c r="BQ394" s="7"/>
      <c r="BR394" s="6"/>
      <c r="BS394" s="6"/>
      <c r="BT394" s="6"/>
      <c r="BU394" s="6"/>
      <c r="BV394" s="6"/>
      <c r="BW394" s="6"/>
      <c r="BX394" s="6"/>
    </row>
    <row r="395" spans="1:76" ht="22.5" customHeight="1" x14ac:dyDescent="0.25">
      <c r="A395" s="134"/>
      <c r="B395" s="134"/>
      <c r="C395" s="134"/>
      <c r="D395" s="171" t="s">
        <v>308</v>
      </c>
      <c r="E395" s="134"/>
      <c r="F395" s="134"/>
      <c r="G395" s="134"/>
      <c r="H395" s="134"/>
      <c r="I395" s="134"/>
      <c r="J395" s="134"/>
      <c r="K395" s="134"/>
      <c r="L395" s="134"/>
      <c r="M395" s="134"/>
      <c r="N395" s="134"/>
      <c r="O395" s="134"/>
      <c r="P395" s="134"/>
      <c r="Q395" s="134"/>
      <c r="R395" s="134"/>
      <c r="S395" s="134"/>
      <c r="T395" s="134"/>
      <c r="U395" s="134"/>
      <c r="V395" s="134"/>
      <c r="W395" s="134"/>
      <c r="X395" s="134"/>
      <c r="Y395" s="134"/>
      <c r="Z395" s="7"/>
      <c r="AA395" s="7"/>
      <c r="AB395" s="7"/>
      <c r="AC395" s="7"/>
      <c r="AD395" s="7"/>
      <c r="AE395" s="7"/>
      <c r="AF395" s="7"/>
      <c r="AG395" s="7"/>
      <c r="AH395" s="7"/>
      <c r="AI395" s="7"/>
      <c r="AJ395" s="7"/>
      <c r="AK395" s="7"/>
      <c r="AL395" s="7"/>
      <c r="AM395" s="7"/>
      <c r="AN395" s="7"/>
      <c r="AO395" s="7"/>
      <c r="AP395" s="7"/>
      <c r="AQ395" s="7"/>
      <c r="AR395" s="7"/>
      <c r="AS395" s="7"/>
      <c r="AT395" s="7"/>
      <c r="AU395" s="7"/>
      <c r="AV395" s="7"/>
      <c r="AW395" s="7"/>
      <c r="AX395" s="7"/>
      <c r="AY395" s="7"/>
      <c r="AZ395" s="7"/>
      <c r="BA395" s="7"/>
      <c r="BB395" s="7"/>
      <c r="BC395" s="7"/>
      <c r="BD395" s="7"/>
      <c r="BE395" s="7"/>
      <c r="BF395" s="7"/>
      <c r="BG395" s="7"/>
      <c r="BH395" s="7"/>
      <c r="BI395" s="7"/>
      <c r="BJ395" s="7"/>
      <c r="BK395" s="7"/>
      <c r="BL395" s="7"/>
      <c r="BM395" s="7"/>
      <c r="BN395" s="7"/>
      <c r="BO395" s="7"/>
      <c r="BP395" s="7"/>
      <c r="BQ395" s="7"/>
      <c r="BR395" s="6"/>
      <c r="BS395" s="6"/>
      <c r="BT395" s="6"/>
      <c r="BU395" s="6"/>
      <c r="BV395" s="6"/>
      <c r="BW395" s="6"/>
      <c r="BX395" s="6"/>
    </row>
    <row r="396" spans="1:76" ht="22.5" customHeight="1" x14ac:dyDescent="0.25">
      <c r="A396" s="134"/>
      <c r="B396" s="134"/>
      <c r="C396" s="134"/>
      <c r="D396" s="171" t="s">
        <v>309</v>
      </c>
      <c r="E396" s="134"/>
      <c r="F396" s="134"/>
      <c r="G396" s="134"/>
      <c r="H396" s="134"/>
      <c r="I396" s="134"/>
      <c r="J396" s="134"/>
      <c r="K396" s="134"/>
      <c r="L396" s="134"/>
      <c r="M396" s="134"/>
      <c r="N396" s="134"/>
      <c r="O396" s="134"/>
      <c r="P396" s="134"/>
      <c r="Q396" s="134"/>
      <c r="R396" s="134"/>
      <c r="S396" s="134"/>
      <c r="T396" s="134"/>
      <c r="U396" s="134"/>
      <c r="V396" s="134"/>
      <c r="W396" s="134"/>
      <c r="X396" s="134"/>
      <c r="Y396" s="134"/>
      <c r="Z396" s="7"/>
      <c r="AA396" s="7"/>
      <c r="AB396" s="7"/>
      <c r="AC396" s="7"/>
      <c r="AD396" s="7"/>
      <c r="AE396" s="7"/>
      <c r="AF396" s="7"/>
      <c r="AG396" s="7"/>
      <c r="AH396" s="7"/>
      <c r="AI396" s="7"/>
      <c r="AJ396" s="7"/>
      <c r="AK396" s="7"/>
      <c r="AL396" s="7"/>
      <c r="AM396" s="7"/>
      <c r="AN396" s="7"/>
      <c r="AO396" s="7"/>
      <c r="AP396" s="7"/>
      <c r="AQ396" s="7"/>
      <c r="AR396" s="7"/>
      <c r="AS396" s="7"/>
      <c r="AT396" s="7"/>
      <c r="AU396" s="7"/>
      <c r="AV396" s="7"/>
      <c r="AW396" s="7"/>
      <c r="AX396" s="7"/>
      <c r="AY396" s="7"/>
      <c r="AZ396" s="7"/>
      <c r="BA396" s="7"/>
      <c r="BB396" s="7"/>
      <c r="BC396" s="7"/>
      <c r="BD396" s="7"/>
      <c r="BE396" s="7"/>
      <c r="BF396" s="7"/>
      <c r="BG396" s="7"/>
      <c r="BH396" s="7"/>
      <c r="BI396" s="7"/>
      <c r="BJ396" s="7"/>
      <c r="BK396" s="7"/>
      <c r="BL396" s="7"/>
      <c r="BM396" s="7"/>
      <c r="BN396" s="7"/>
      <c r="BO396" s="7"/>
      <c r="BP396" s="7"/>
      <c r="BQ396" s="7"/>
      <c r="BR396" s="6"/>
      <c r="BS396" s="6"/>
      <c r="BT396" s="6"/>
      <c r="BU396" s="6"/>
      <c r="BV396" s="6"/>
      <c r="BW396" s="6"/>
      <c r="BX396" s="6"/>
    </row>
    <row r="397" spans="1:76" ht="22.5" customHeight="1" x14ac:dyDescent="0.25">
      <c r="A397" s="134"/>
      <c r="B397" s="134"/>
      <c r="C397" s="134"/>
      <c r="D397" s="171" t="s">
        <v>310</v>
      </c>
      <c r="E397" s="134"/>
      <c r="F397" s="134"/>
      <c r="G397" s="134"/>
      <c r="H397" s="134"/>
      <c r="I397" s="134"/>
      <c r="J397" s="134"/>
      <c r="K397" s="134"/>
      <c r="L397" s="134"/>
      <c r="M397" s="134"/>
      <c r="N397" s="134"/>
      <c r="O397" s="134"/>
      <c r="P397" s="134"/>
      <c r="Q397" s="134"/>
      <c r="R397" s="134"/>
      <c r="S397" s="134"/>
      <c r="T397" s="134"/>
      <c r="U397" s="134"/>
      <c r="V397" s="134"/>
      <c r="W397" s="134"/>
      <c r="X397" s="134"/>
      <c r="Y397" s="134"/>
      <c r="Z397" s="7"/>
      <c r="AA397" s="7"/>
      <c r="AB397" s="7"/>
      <c r="AC397" s="7"/>
      <c r="AD397" s="7"/>
      <c r="AE397" s="7"/>
      <c r="AF397" s="7"/>
      <c r="AG397" s="7"/>
      <c r="AH397" s="7"/>
      <c r="AI397" s="7"/>
      <c r="AJ397" s="7"/>
      <c r="AK397" s="7"/>
      <c r="AL397" s="7"/>
      <c r="AM397" s="7"/>
      <c r="AN397" s="7"/>
      <c r="AO397" s="7"/>
      <c r="AP397" s="7"/>
      <c r="AQ397" s="7"/>
      <c r="AR397" s="7"/>
      <c r="AS397" s="7"/>
      <c r="AT397" s="7"/>
      <c r="AU397" s="7"/>
      <c r="AV397" s="7"/>
      <c r="AW397" s="7"/>
      <c r="AX397" s="7"/>
      <c r="AY397" s="7"/>
      <c r="AZ397" s="7"/>
      <c r="BA397" s="7"/>
      <c r="BB397" s="7"/>
      <c r="BC397" s="7"/>
      <c r="BD397" s="7"/>
      <c r="BE397" s="7"/>
      <c r="BF397" s="7"/>
      <c r="BG397" s="7"/>
      <c r="BH397" s="7"/>
      <c r="BI397" s="7"/>
      <c r="BJ397" s="7"/>
      <c r="BK397" s="7"/>
      <c r="BL397" s="7"/>
      <c r="BM397" s="7"/>
      <c r="BN397" s="7"/>
      <c r="BO397" s="7"/>
      <c r="BP397" s="7"/>
      <c r="BQ397" s="7"/>
      <c r="BR397" s="6"/>
      <c r="BS397" s="6"/>
      <c r="BT397" s="6"/>
      <c r="BU397" s="6"/>
      <c r="BV397" s="6"/>
      <c r="BW397" s="6"/>
      <c r="BX397" s="6"/>
    </row>
    <row r="398" spans="1:76" ht="22.5" customHeight="1" x14ac:dyDescent="0.25">
      <c r="A398" s="134"/>
      <c r="B398" s="134"/>
      <c r="C398" s="134"/>
      <c r="D398" s="171" t="s">
        <v>311</v>
      </c>
      <c r="E398" s="134"/>
      <c r="F398" s="134"/>
      <c r="G398" s="134"/>
      <c r="H398" s="134"/>
      <c r="I398" s="134"/>
      <c r="J398" s="134"/>
      <c r="K398" s="134"/>
      <c r="L398" s="134"/>
      <c r="M398" s="134"/>
      <c r="N398" s="134"/>
      <c r="O398" s="134"/>
      <c r="P398" s="134"/>
      <c r="Q398" s="134"/>
      <c r="R398" s="134"/>
      <c r="S398" s="134"/>
      <c r="T398" s="134"/>
      <c r="U398" s="134"/>
      <c r="V398" s="134"/>
      <c r="W398" s="134"/>
      <c r="X398" s="134"/>
      <c r="Y398" s="134"/>
      <c r="Z398" s="7"/>
      <c r="AA398" s="7"/>
      <c r="AB398" s="7"/>
      <c r="AC398" s="7"/>
      <c r="AD398" s="7"/>
      <c r="AE398" s="7"/>
      <c r="AF398" s="7"/>
      <c r="AG398" s="7"/>
      <c r="AH398" s="7"/>
      <c r="AI398" s="7"/>
      <c r="AJ398" s="7"/>
      <c r="AK398" s="7"/>
      <c r="AL398" s="7"/>
      <c r="AM398" s="7"/>
      <c r="AN398" s="7"/>
      <c r="AO398" s="7"/>
      <c r="AP398" s="7"/>
      <c r="AQ398" s="7"/>
      <c r="AR398" s="7"/>
      <c r="AS398" s="7"/>
      <c r="AT398" s="7"/>
      <c r="AU398" s="7"/>
      <c r="AV398" s="7"/>
      <c r="AW398" s="7"/>
      <c r="AX398" s="7"/>
      <c r="AY398" s="7"/>
      <c r="AZ398" s="7"/>
      <c r="BA398" s="7"/>
      <c r="BB398" s="7"/>
      <c r="BC398" s="7"/>
      <c r="BD398" s="7"/>
      <c r="BE398" s="7"/>
      <c r="BF398" s="7"/>
      <c r="BG398" s="7"/>
      <c r="BH398" s="7"/>
      <c r="BI398" s="7"/>
      <c r="BJ398" s="7"/>
      <c r="BK398" s="7"/>
      <c r="BL398" s="7"/>
      <c r="BM398" s="7"/>
      <c r="BN398" s="7"/>
      <c r="BO398" s="7"/>
      <c r="BP398" s="7"/>
      <c r="BQ398" s="7"/>
      <c r="BR398" s="6"/>
      <c r="BS398" s="6"/>
      <c r="BT398" s="6"/>
      <c r="BU398" s="6"/>
      <c r="BV398" s="6"/>
      <c r="BW398" s="6"/>
      <c r="BX398" s="6"/>
    </row>
    <row r="399" spans="1:76" ht="22.5" customHeight="1" x14ac:dyDescent="0.25">
      <c r="A399" s="134"/>
      <c r="B399" s="134"/>
      <c r="C399" s="134"/>
      <c r="D399" s="171" t="s">
        <v>312</v>
      </c>
      <c r="E399" s="134"/>
      <c r="F399" s="134"/>
      <c r="G399" s="134"/>
      <c r="H399" s="134"/>
      <c r="I399" s="134"/>
      <c r="J399" s="134"/>
      <c r="K399" s="134"/>
      <c r="L399" s="134"/>
      <c r="M399" s="134"/>
      <c r="N399" s="134"/>
      <c r="O399" s="134"/>
      <c r="P399" s="134"/>
      <c r="Q399" s="134"/>
      <c r="R399" s="134"/>
      <c r="S399" s="134"/>
      <c r="T399" s="134"/>
      <c r="U399" s="134"/>
      <c r="V399" s="134"/>
      <c r="W399" s="134"/>
      <c r="X399" s="134"/>
      <c r="Y399" s="134"/>
      <c r="Z399" s="7"/>
      <c r="AA399" s="7"/>
      <c r="AB399" s="7"/>
      <c r="AC399" s="7"/>
      <c r="AD399" s="7"/>
      <c r="AE399" s="7"/>
      <c r="AF399" s="7"/>
      <c r="AG399" s="7"/>
      <c r="AH399" s="7"/>
      <c r="AI399" s="7"/>
      <c r="AJ399" s="7"/>
      <c r="AK399" s="7"/>
      <c r="AL399" s="7"/>
      <c r="AM399" s="7"/>
      <c r="AN399" s="7"/>
      <c r="AO399" s="7"/>
      <c r="AP399" s="7"/>
      <c r="AQ399" s="7"/>
      <c r="AR399" s="7"/>
      <c r="AS399" s="7"/>
      <c r="AT399" s="7"/>
      <c r="AU399" s="7"/>
      <c r="AV399" s="7"/>
      <c r="AW399" s="7"/>
      <c r="AX399" s="7"/>
      <c r="AY399" s="7"/>
      <c r="AZ399" s="7"/>
      <c r="BA399" s="7"/>
      <c r="BB399" s="7"/>
      <c r="BC399" s="7"/>
      <c r="BD399" s="7"/>
      <c r="BE399" s="7"/>
      <c r="BF399" s="7"/>
      <c r="BG399" s="7"/>
      <c r="BH399" s="7"/>
      <c r="BI399" s="7"/>
      <c r="BJ399" s="7"/>
      <c r="BK399" s="7"/>
      <c r="BL399" s="7"/>
      <c r="BM399" s="7"/>
      <c r="BN399" s="7"/>
      <c r="BO399" s="7"/>
      <c r="BP399" s="7"/>
      <c r="BQ399" s="7"/>
      <c r="BR399" s="6"/>
      <c r="BS399" s="6"/>
      <c r="BT399" s="6"/>
      <c r="BU399" s="6"/>
      <c r="BV399" s="6"/>
      <c r="BW399" s="6"/>
      <c r="BX399" s="6"/>
    </row>
    <row r="400" spans="1:76" ht="22.5" customHeight="1" x14ac:dyDescent="0.25">
      <c r="A400" s="7"/>
      <c r="B400" s="7"/>
      <c r="C400" s="7"/>
      <c r="D400" s="99" t="s">
        <v>313</v>
      </c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7"/>
      <c r="Y400" s="7"/>
      <c r="Z400" s="7"/>
      <c r="AA400" s="7"/>
      <c r="AB400" s="7"/>
      <c r="AC400" s="7"/>
      <c r="AD400" s="7"/>
      <c r="AE400" s="7"/>
      <c r="AF400" s="7"/>
      <c r="AG400" s="7"/>
      <c r="AH400" s="7"/>
      <c r="AI400" s="7"/>
      <c r="AJ400" s="7"/>
      <c r="AK400" s="7"/>
      <c r="AL400" s="7"/>
      <c r="AM400" s="7"/>
      <c r="AN400" s="7"/>
      <c r="AO400" s="7"/>
      <c r="AP400" s="7"/>
      <c r="AQ400" s="7"/>
      <c r="AR400" s="7"/>
      <c r="AS400" s="7"/>
      <c r="AT400" s="7"/>
      <c r="AU400" s="7"/>
      <c r="AV400" s="7"/>
      <c r="AW400" s="7"/>
      <c r="AX400" s="7"/>
      <c r="AY400" s="7"/>
      <c r="AZ400" s="7"/>
      <c r="BA400" s="7"/>
      <c r="BB400" s="7"/>
      <c r="BC400" s="7"/>
      <c r="BD400" s="7"/>
      <c r="BE400" s="7"/>
      <c r="BF400" s="7"/>
      <c r="BG400" s="7"/>
      <c r="BH400" s="7"/>
      <c r="BI400" s="7"/>
      <c r="BJ400" s="7"/>
      <c r="BK400" s="7"/>
      <c r="BL400" s="7"/>
      <c r="BM400" s="7"/>
      <c r="BN400" s="7"/>
      <c r="BO400" s="7"/>
      <c r="BP400" s="7"/>
      <c r="BQ400" s="7"/>
      <c r="BR400" s="6"/>
      <c r="BS400" s="6"/>
      <c r="BT400" s="6"/>
      <c r="BU400" s="6"/>
      <c r="BV400" s="6"/>
      <c r="BW400" s="6"/>
      <c r="BX400" s="6"/>
    </row>
    <row r="401" spans="1:76" ht="22.5" customHeight="1" x14ac:dyDescent="0.25">
      <c r="A401" s="7"/>
      <c r="B401" s="7"/>
      <c r="C401" s="7"/>
      <c r="D401" s="99" t="s">
        <v>314</v>
      </c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  <c r="W401" s="7"/>
      <c r="X401" s="7"/>
      <c r="Y401" s="7"/>
      <c r="Z401" s="7"/>
      <c r="AA401" s="7"/>
      <c r="AB401" s="7"/>
      <c r="AC401" s="7"/>
      <c r="AD401" s="7"/>
      <c r="AE401" s="7"/>
      <c r="AF401" s="7"/>
      <c r="AG401" s="7"/>
      <c r="AH401" s="7"/>
      <c r="AI401" s="7"/>
      <c r="AJ401" s="7"/>
      <c r="AK401" s="7"/>
      <c r="AL401" s="7"/>
      <c r="AM401" s="7"/>
      <c r="AN401" s="7"/>
      <c r="AO401" s="7"/>
      <c r="AP401" s="7"/>
      <c r="AQ401" s="7"/>
      <c r="AR401" s="7"/>
      <c r="AS401" s="7"/>
      <c r="AT401" s="7"/>
      <c r="AU401" s="7"/>
      <c r="AV401" s="7"/>
      <c r="AW401" s="7"/>
      <c r="AX401" s="7"/>
      <c r="AY401" s="7"/>
      <c r="AZ401" s="7"/>
      <c r="BA401" s="7"/>
      <c r="BB401" s="7"/>
      <c r="BC401" s="7"/>
      <c r="BD401" s="7"/>
      <c r="BE401" s="7"/>
      <c r="BF401" s="7"/>
      <c r="BG401" s="7"/>
      <c r="BH401" s="7"/>
      <c r="BI401" s="7"/>
      <c r="BJ401" s="7"/>
      <c r="BK401" s="7"/>
      <c r="BL401" s="7"/>
      <c r="BM401" s="7"/>
      <c r="BN401" s="7"/>
      <c r="BO401" s="7"/>
      <c r="BP401" s="7"/>
      <c r="BQ401" s="7"/>
      <c r="BR401" s="6"/>
      <c r="BS401" s="6"/>
      <c r="BT401" s="6"/>
      <c r="BU401" s="6"/>
      <c r="BV401" s="6"/>
      <c r="BW401" s="6"/>
      <c r="BX401" s="6"/>
    </row>
    <row r="402" spans="1:76" ht="22.5" customHeight="1" x14ac:dyDescent="0.25">
      <c r="A402" s="7"/>
      <c r="B402" s="7"/>
      <c r="C402" s="7"/>
      <c r="D402" s="99" t="s">
        <v>315</v>
      </c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/>
      <c r="Y402" s="7"/>
      <c r="Z402" s="7"/>
      <c r="AA402" s="7"/>
      <c r="AB402" s="7"/>
      <c r="AC402" s="7"/>
      <c r="AD402" s="7"/>
      <c r="AE402" s="7"/>
      <c r="AF402" s="7"/>
      <c r="AG402" s="7"/>
      <c r="AH402" s="7"/>
      <c r="AI402" s="7"/>
      <c r="AJ402" s="7"/>
      <c r="AK402" s="7"/>
      <c r="AL402" s="7"/>
      <c r="AM402" s="7"/>
      <c r="AN402" s="7"/>
      <c r="AO402" s="7"/>
      <c r="AP402" s="7"/>
      <c r="AQ402" s="7"/>
      <c r="AR402" s="7"/>
      <c r="AS402" s="7"/>
      <c r="AT402" s="7"/>
      <c r="AU402" s="7"/>
      <c r="AV402" s="7"/>
      <c r="AW402" s="7"/>
      <c r="AX402" s="7"/>
      <c r="AY402" s="7"/>
      <c r="AZ402" s="7"/>
      <c r="BA402" s="7"/>
      <c r="BB402" s="7"/>
      <c r="BC402" s="7"/>
      <c r="BD402" s="7"/>
      <c r="BE402" s="7"/>
      <c r="BF402" s="7"/>
      <c r="BG402" s="7"/>
      <c r="BH402" s="7"/>
      <c r="BI402" s="7"/>
      <c r="BJ402" s="7"/>
      <c r="BK402" s="7"/>
      <c r="BL402" s="7"/>
      <c r="BM402" s="7"/>
      <c r="BN402" s="7"/>
      <c r="BO402" s="7"/>
      <c r="BP402" s="7"/>
      <c r="BQ402" s="7"/>
      <c r="BR402" s="6"/>
      <c r="BS402" s="6"/>
      <c r="BT402" s="6"/>
      <c r="BU402" s="6"/>
      <c r="BV402" s="6"/>
      <c r="BW402" s="6"/>
      <c r="BX402" s="6"/>
    </row>
    <row r="403" spans="1:76" ht="22.5" customHeight="1" x14ac:dyDescent="0.25">
      <c r="A403" s="7"/>
      <c r="B403" s="7"/>
      <c r="C403" s="7"/>
      <c r="D403" s="99" t="s">
        <v>316</v>
      </c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  <c r="W403" s="7"/>
      <c r="X403" s="7"/>
      <c r="Y403" s="7"/>
      <c r="Z403" s="7"/>
      <c r="AA403" s="7"/>
      <c r="AB403" s="7"/>
      <c r="AC403" s="7"/>
      <c r="AD403" s="7"/>
      <c r="AE403" s="7"/>
      <c r="AF403" s="7"/>
      <c r="AG403" s="7"/>
      <c r="AH403" s="7"/>
      <c r="AI403" s="7"/>
      <c r="AJ403" s="7"/>
      <c r="AK403" s="7"/>
      <c r="AL403" s="7"/>
      <c r="AM403" s="7"/>
      <c r="AN403" s="7"/>
      <c r="AO403" s="7"/>
      <c r="AP403" s="7"/>
      <c r="AQ403" s="7"/>
      <c r="AR403" s="7"/>
      <c r="AS403" s="7"/>
      <c r="AT403" s="7"/>
      <c r="AU403" s="7"/>
      <c r="AV403" s="7"/>
      <c r="AW403" s="7"/>
      <c r="AX403" s="7"/>
      <c r="AY403" s="7"/>
      <c r="AZ403" s="7"/>
      <c r="BA403" s="7"/>
      <c r="BB403" s="7"/>
      <c r="BC403" s="7"/>
      <c r="BD403" s="7"/>
      <c r="BE403" s="7"/>
      <c r="BF403" s="7"/>
      <c r="BG403" s="7"/>
      <c r="BH403" s="7"/>
      <c r="BI403" s="7"/>
      <c r="BJ403" s="7"/>
      <c r="BK403" s="7"/>
      <c r="BL403" s="7"/>
      <c r="BM403" s="7"/>
      <c r="BN403" s="7"/>
      <c r="BO403" s="7"/>
      <c r="BP403" s="7"/>
      <c r="BQ403" s="7"/>
      <c r="BR403" s="6"/>
      <c r="BS403" s="6"/>
      <c r="BT403" s="6"/>
      <c r="BU403" s="6"/>
      <c r="BV403" s="6"/>
      <c r="BW403" s="6"/>
      <c r="BX403" s="6"/>
    </row>
    <row r="404" spans="1:76" ht="22.5" customHeight="1" x14ac:dyDescent="0.25">
      <c r="A404" s="7"/>
      <c r="B404" s="7"/>
      <c r="C404" s="7"/>
      <c r="D404" s="99" t="s">
        <v>317</v>
      </c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  <c r="W404" s="7"/>
      <c r="X404" s="7"/>
      <c r="Y404" s="7"/>
      <c r="Z404" s="7"/>
      <c r="AA404" s="7"/>
      <c r="AB404" s="7"/>
      <c r="AC404" s="7"/>
      <c r="AD404" s="7"/>
      <c r="AE404" s="7"/>
      <c r="AF404" s="7"/>
      <c r="AG404" s="7"/>
      <c r="AH404" s="7"/>
      <c r="AI404" s="7"/>
      <c r="AJ404" s="7"/>
      <c r="AK404" s="7"/>
      <c r="AL404" s="7"/>
      <c r="AM404" s="7"/>
      <c r="AN404" s="7"/>
      <c r="AO404" s="7"/>
      <c r="AP404" s="7"/>
      <c r="AQ404" s="7"/>
      <c r="AR404" s="7"/>
      <c r="AS404" s="7"/>
      <c r="AT404" s="7"/>
      <c r="AU404" s="7"/>
      <c r="AV404" s="7"/>
      <c r="AW404" s="7"/>
      <c r="AX404" s="7"/>
      <c r="AY404" s="7"/>
      <c r="AZ404" s="7"/>
      <c r="BA404" s="7"/>
      <c r="BB404" s="7"/>
      <c r="BC404" s="7"/>
      <c r="BD404" s="7"/>
      <c r="BE404" s="7"/>
      <c r="BF404" s="7"/>
      <c r="BG404" s="7"/>
      <c r="BH404" s="7"/>
      <c r="BI404" s="7"/>
      <c r="BJ404" s="7"/>
      <c r="BK404" s="7"/>
      <c r="BL404" s="7"/>
      <c r="BM404" s="7"/>
      <c r="BN404" s="7"/>
      <c r="BO404" s="7"/>
      <c r="BP404" s="7"/>
      <c r="BQ404" s="7"/>
      <c r="BR404" s="6"/>
      <c r="BS404" s="6"/>
      <c r="BT404" s="6"/>
      <c r="BU404" s="6"/>
      <c r="BV404" s="6"/>
      <c r="BW404" s="6"/>
      <c r="BX404" s="6"/>
    </row>
    <row r="405" spans="1:76" ht="22.5" customHeight="1" x14ac:dyDescent="0.25">
      <c r="A405" s="7"/>
      <c r="B405" s="7"/>
      <c r="C405" s="7"/>
      <c r="D405" s="99" t="s">
        <v>318</v>
      </c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  <c r="W405" s="7"/>
      <c r="X405" s="7"/>
      <c r="Y405" s="7"/>
      <c r="Z405" s="7"/>
      <c r="AA405" s="7"/>
      <c r="AB405" s="7"/>
      <c r="AC405" s="7"/>
      <c r="AD405" s="7"/>
      <c r="AE405" s="7"/>
      <c r="AF405" s="7"/>
      <c r="AG405" s="7"/>
      <c r="AH405" s="7"/>
      <c r="AI405" s="7"/>
      <c r="AJ405" s="7"/>
      <c r="AK405" s="7"/>
      <c r="AL405" s="7"/>
      <c r="AM405" s="7"/>
      <c r="AN405" s="7"/>
      <c r="AO405" s="7"/>
      <c r="AP405" s="7"/>
      <c r="AQ405" s="7"/>
      <c r="AR405" s="7"/>
      <c r="AS405" s="7"/>
      <c r="AT405" s="7"/>
      <c r="AU405" s="7"/>
      <c r="AV405" s="7"/>
      <c r="AW405" s="7"/>
      <c r="AX405" s="7"/>
      <c r="AY405" s="7"/>
      <c r="AZ405" s="7"/>
      <c r="BA405" s="7"/>
      <c r="BB405" s="7"/>
      <c r="BC405" s="7"/>
      <c r="BD405" s="7"/>
      <c r="BE405" s="7"/>
      <c r="BF405" s="7"/>
      <c r="BG405" s="7"/>
      <c r="BH405" s="7"/>
      <c r="BI405" s="7"/>
      <c r="BJ405" s="7"/>
      <c r="BK405" s="7"/>
      <c r="BL405" s="7"/>
      <c r="BM405" s="7"/>
      <c r="BN405" s="7"/>
      <c r="BO405" s="7"/>
      <c r="BP405" s="7"/>
      <c r="BQ405" s="7"/>
      <c r="BR405" s="6"/>
      <c r="BS405" s="6"/>
      <c r="BT405" s="6"/>
      <c r="BU405" s="6"/>
      <c r="BV405" s="6"/>
      <c r="BW405" s="6"/>
      <c r="BX405" s="6"/>
    </row>
    <row r="406" spans="1:76" ht="22.5" customHeight="1" x14ac:dyDescent="0.25">
      <c r="A406" s="7"/>
      <c r="B406" s="7"/>
      <c r="C406" s="7"/>
      <c r="D406" s="99" t="s">
        <v>319</v>
      </c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  <c r="W406" s="7"/>
      <c r="X406" s="7"/>
      <c r="Y406" s="7"/>
      <c r="Z406" s="7"/>
      <c r="AA406" s="7"/>
      <c r="AB406" s="7"/>
      <c r="AC406" s="7"/>
      <c r="AD406" s="7"/>
      <c r="AE406" s="7"/>
      <c r="AF406" s="7"/>
      <c r="AG406" s="7"/>
      <c r="AH406" s="7"/>
      <c r="AI406" s="7"/>
      <c r="AJ406" s="7"/>
      <c r="AK406" s="7"/>
      <c r="AL406" s="7"/>
      <c r="AM406" s="7"/>
      <c r="AN406" s="7"/>
      <c r="AO406" s="7"/>
      <c r="AP406" s="7"/>
      <c r="AQ406" s="7"/>
      <c r="AR406" s="7"/>
      <c r="AS406" s="7"/>
      <c r="AT406" s="7"/>
      <c r="AU406" s="7"/>
      <c r="AV406" s="7"/>
      <c r="AW406" s="7"/>
      <c r="AX406" s="7"/>
      <c r="AY406" s="7"/>
      <c r="AZ406" s="7"/>
      <c r="BA406" s="7"/>
      <c r="BB406" s="7"/>
      <c r="BC406" s="7"/>
      <c r="BD406" s="7"/>
      <c r="BE406" s="7"/>
      <c r="BF406" s="7"/>
      <c r="BG406" s="7"/>
      <c r="BH406" s="7"/>
      <c r="BI406" s="7"/>
      <c r="BJ406" s="7"/>
      <c r="BK406" s="7"/>
      <c r="BL406" s="7"/>
      <c r="BM406" s="7"/>
      <c r="BN406" s="7"/>
      <c r="BO406" s="7"/>
      <c r="BP406" s="7"/>
      <c r="BQ406" s="7"/>
      <c r="BR406" s="6"/>
      <c r="BS406" s="6"/>
      <c r="BT406" s="6"/>
      <c r="BU406" s="6"/>
      <c r="BV406" s="6"/>
      <c r="BW406" s="6"/>
      <c r="BX406" s="6"/>
    </row>
    <row r="407" spans="1:76" ht="22.5" customHeight="1" x14ac:dyDescent="0.25">
      <c r="A407" s="7"/>
      <c r="B407" s="7"/>
      <c r="C407" s="7"/>
      <c r="D407" s="99" t="s">
        <v>320</v>
      </c>
      <c r="E407" s="7"/>
      <c r="F407" s="7"/>
      <c r="G407" s="7"/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  <c r="W407" s="7"/>
      <c r="X407" s="7"/>
      <c r="Y407" s="7"/>
      <c r="Z407" s="7"/>
      <c r="AA407" s="7"/>
      <c r="AB407" s="7"/>
      <c r="AC407" s="7"/>
      <c r="AD407" s="7"/>
      <c r="AE407" s="7"/>
      <c r="AF407" s="7"/>
      <c r="AG407" s="7"/>
      <c r="AH407" s="7"/>
      <c r="AI407" s="7"/>
      <c r="AJ407" s="7"/>
      <c r="AK407" s="7"/>
      <c r="AL407" s="7"/>
      <c r="AM407" s="7"/>
      <c r="AN407" s="7"/>
      <c r="AO407" s="7"/>
      <c r="AP407" s="7"/>
      <c r="AQ407" s="7"/>
      <c r="AR407" s="7"/>
      <c r="AS407" s="7"/>
      <c r="AT407" s="7"/>
      <c r="AU407" s="7"/>
      <c r="AV407" s="7"/>
      <c r="AW407" s="7"/>
      <c r="AX407" s="7"/>
      <c r="AY407" s="7"/>
      <c r="AZ407" s="7"/>
      <c r="BA407" s="7"/>
      <c r="BB407" s="7"/>
      <c r="BC407" s="7"/>
      <c r="BD407" s="7"/>
      <c r="BE407" s="7"/>
      <c r="BF407" s="7"/>
      <c r="BG407" s="7"/>
      <c r="BH407" s="7"/>
      <c r="BI407" s="7"/>
      <c r="BJ407" s="7"/>
      <c r="BK407" s="7"/>
      <c r="BL407" s="7"/>
      <c r="BM407" s="7"/>
      <c r="BN407" s="7"/>
      <c r="BO407" s="7"/>
      <c r="BP407" s="7"/>
      <c r="BQ407" s="7"/>
      <c r="BR407" s="6"/>
      <c r="BS407" s="6"/>
      <c r="BT407" s="6"/>
      <c r="BU407" s="6"/>
      <c r="BV407" s="6"/>
      <c r="BW407" s="6"/>
      <c r="BX407" s="6"/>
    </row>
    <row r="408" spans="1:76" ht="22.5" customHeight="1" x14ac:dyDescent="0.25">
      <c r="A408" s="7"/>
      <c r="B408" s="7"/>
      <c r="C408" s="7"/>
      <c r="D408" s="99" t="s">
        <v>321</v>
      </c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7"/>
      <c r="Y408" s="7"/>
      <c r="Z408" s="7"/>
      <c r="AA408" s="7"/>
      <c r="AB408" s="7"/>
      <c r="AC408" s="7"/>
      <c r="AD408" s="7"/>
      <c r="AE408" s="7"/>
      <c r="AF408" s="7"/>
      <c r="AG408" s="7"/>
      <c r="AH408" s="7"/>
      <c r="AI408" s="7"/>
      <c r="AJ408" s="7"/>
      <c r="AK408" s="7"/>
      <c r="AL408" s="7"/>
      <c r="AM408" s="7"/>
      <c r="AN408" s="7"/>
      <c r="AO408" s="7"/>
      <c r="AP408" s="7"/>
      <c r="AQ408" s="7"/>
      <c r="AR408" s="7"/>
      <c r="AS408" s="7"/>
      <c r="AT408" s="7"/>
      <c r="AU408" s="7"/>
      <c r="AV408" s="7"/>
      <c r="AW408" s="7"/>
      <c r="AX408" s="7"/>
      <c r="AY408" s="7"/>
      <c r="AZ408" s="7"/>
      <c r="BA408" s="7"/>
      <c r="BB408" s="7"/>
      <c r="BC408" s="7"/>
      <c r="BD408" s="7"/>
      <c r="BE408" s="7"/>
      <c r="BF408" s="7"/>
      <c r="BG408" s="7"/>
      <c r="BH408" s="7"/>
      <c r="BI408" s="7"/>
      <c r="BJ408" s="7"/>
      <c r="BK408" s="7"/>
      <c r="BL408" s="7"/>
      <c r="BM408" s="7"/>
      <c r="BN408" s="7"/>
      <c r="BO408" s="7"/>
      <c r="BP408" s="7"/>
      <c r="BQ408" s="7"/>
      <c r="BR408" s="6"/>
      <c r="BS408" s="6"/>
      <c r="BT408" s="6"/>
      <c r="BU408" s="6"/>
      <c r="BV408" s="6"/>
      <c r="BW408" s="6"/>
      <c r="BX408" s="6"/>
    </row>
    <row r="409" spans="1:76" ht="22.5" customHeight="1" x14ac:dyDescent="0.25">
      <c r="A409" s="7"/>
      <c r="B409" s="7"/>
      <c r="C409" s="7"/>
      <c r="D409" s="99" t="s">
        <v>322</v>
      </c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  <c r="W409" s="7"/>
      <c r="X409" s="7"/>
      <c r="Y409" s="7"/>
      <c r="Z409" s="7"/>
      <c r="AA409" s="7"/>
      <c r="AB409" s="7"/>
      <c r="AC409" s="7"/>
      <c r="AD409" s="7"/>
      <c r="AE409" s="7"/>
      <c r="AF409" s="7"/>
      <c r="AG409" s="7"/>
      <c r="AH409" s="7"/>
      <c r="AI409" s="7"/>
      <c r="AJ409" s="7"/>
      <c r="AK409" s="7"/>
      <c r="AL409" s="7"/>
      <c r="AM409" s="7"/>
      <c r="AN409" s="7"/>
      <c r="AO409" s="7"/>
      <c r="AP409" s="7"/>
      <c r="AQ409" s="7"/>
      <c r="AR409" s="7"/>
      <c r="AS409" s="7"/>
      <c r="AT409" s="7"/>
      <c r="AU409" s="7"/>
      <c r="AV409" s="7"/>
      <c r="AW409" s="7"/>
      <c r="AX409" s="7"/>
      <c r="AY409" s="7"/>
      <c r="AZ409" s="7"/>
      <c r="BA409" s="7"/>
      <c r="BB409" s="7"/>
      <c r="BC409" s="7"/>
      <c r="BD409" s="7"/>
      <c r="BE409" s="7"/>
      <c r="BF409" s="7"/>
      <c r="BG409" s="7"/>
      <c r="BH409" s="7"/>
      <c r="BI409" s="7"/>
      <c r="BJ409" s="7"/>
      <c r="BK409" s="7"/>
      <c r="BL409" s="7"/>
      <c r="BM409" s="7"/>
      <c r="BN409" s="7"/>
      <c r="BO409" s="7"/>
      <c r="BP409" s="7"/>
      <c r="BQ409" s="7"/>
      <c r="BR409" s="6"/>
      <c r="BS409" s="6"/>
      <c r="BT409" s="6"/>
      <c r="BU409" s="6"/>
      <c r="BV409" s="6"/>
      <c r="BW409" s="6"/>
      <c r="BX409" s="6"/>
    </row>
    <row r="410" spans="1:76" ht="22.5" customHeight="1" x14ac:dyDescent="0.25">
      <c r="A410" s="7"/>
      <c r="B410" s="7"/>
      <c r="C410" s="7"/>
      <c r="D410" s="99" t="s">
        <v>323</v>
      </c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  <c r="Y410" s="7"/>
      <c r="Z410" s="7"/>
      <c r="AA410" s="7"/>
      <c r="AB410" s="7"/>
      <c r="AC410" s="7"/>
      <c r="AD410" s="7"/>
      <c r="AE410" s="7"/>
      <c r="AF410" s="7"/>
      <c r="AG410" s="7"/>
      <c r="AH410" s="7"/>
      <c r="AI410" s="7"/>
      <c r="AJ410" s="7"/>
      <c r="AK410" s="7"/>
      <c r="AL410" s="7"/>
      <c r="AM410" s="7"/>
      <c r="AN410" s="7"/>
      <c r="AO410" s="7"/>
      <c r="AP410" s="7"/>
      <c r="AQ410" s="7"/>
      <c r="AR410" s="7"/>
      <c r="AS410" s="7"/>
      <c r="AT410" s="7"/>
      <c r="AU410" s="7"/>
      <c r="AV410" s="7"/>
      <c r="AW410" s="7"/>
      <c r="AX410" s="7"/>
      <c r="AY410" s="7"/>
      <c r="AZ410" s="7"/>
      <c r="BA410" s="7"/>
      <c r="BB410" s="7"/>
      <c r="BC410" s="7"/>
      <c r="BD410" s="7"/>
      <c r="BE410" s="7"/>
      <c r="BF410" s="7"/>
      <c r="BG410" s="7"/>
      <c r="BH410" s="7"/>
      <c r="BI410" s="7"/>
      <c r="BJ410" s="7"/>
      <c r="BK410" s="7"/>
      <c r="BL410" s="7"/>
      <c r="BM410" s="7"/>
      <c r="BN410" s="7"/>
      <c r="BO410" s="7"/>
      <c r="BP410" s="7"/>
      <c r="BQ410" s="7"/>
      <c r="BR410" s="6"/>
      <c r="BS410" s="6"/>
      <c r="BT410" s="6"/>
      <c r="BU410" s="6"/>
      <c r="BV410" s="6"/>
      <c r="BW410" s="6"/>
      <c r="BX410" s="6"/>
    </row>
    <row r="411" spans="1:76" ht="22.5" customHeight="1" x14ac:dyDescent="0.25">
      <c r="A411" s="7"/>
      <c r="B411" s="7"/>
      <c r="C411" s="7"/>
      <c r="D411" s="99" t="s">
        <v>324</v>
      </c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  <c r="W411" s="7"/>
      <c r="X411" s="7"/>
      <c r="Y411" s="7"/>
      <c r="Z411" s="7"/>
      <c r="AA411" s="7"/>
      <c r="AB411" s="7"/>
      <c r="AC411" s="7"/>
      <c r="AD411" s="7"/>
      <c r="AE411" s="7"/>
      <c r="AF411" s="7"/>
      <c r="AG411" s="7"/>
      <c r="AH411" s="7"/>
      <c r="AI411" s="7"/>
      <c r="AJ411" s="7"/>
      <c r="AK411" s="7"/>
      <c r="AL411" s="7"/>
      <c r="AM411" s="7"/>
      <c r="AN411" s="7"/>
      <c r="AO411" s="7"/>
      <c r="AP411" s="7"/>
      <c r="AQ411" s="7"/>
      <c r="AR411" s="7"/>
      <c r="AS411" s="7"/>
      <c r="AT411" s="7"/>
      <c r="AU411" s="7"/>
      <c r="AV411" s="7"/>
      <c r="AW411" s="7"/>
      <c r="AX411" s="7"/>
      <c r="AY411" s="7"/>
      <c r="AZ411" s="7"/>
      <c r="BA411" s="7"/>
      <c r="BB411" s="7"/>
      <c r="BC411" s="7"/>
      <c r="BD411" s="7"/>
      <c r="BE411" s="7"/>
      <c r="BF411" s="7"/>
      <c r="BG411" s="7"/>
      <c r="BH411" s="7"/>
      <c r="BI411" s="7"/>
      <c r="BJ411" s="7"/>
      <c r="BK411" s="7"/>
      <c r="BL411" s="7"/>
      <c r="BM411" s="7"/>
      <c r="BN411" s="7"/>
      <c r="BO411" s="7"/>
      <c r="BP411" s="7"/>
      <c r="BQ411" s="7"/>
      <c r="BR411" s="6"/>
      <c r="BS411" s="6"/>
      <c r="BT411" s="6"/>
      <c r="BU411" s="6"/>
      <c r="BV411" s="6"/>
      <c r="BW411" s="6"/>
      <c r="BX411" s="6"/>
    </row>
    <row r="412" spans="1:76" ht="22.5" customHeight="1" x14ac:dyDescent="0.25">
      <c r="A412" s="7"/>
      <c r="B412" s="7"/>
      <c r="C412" s="7"/>
      <c r="D412" s="99" t="s">
        <v>325</v>
      </c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7"/>
      <c r="Y412" s="7"/>
      <c r="Z412" s="7"/>
      <c r="AA412" s="7"/>
      <c r="AB412" s="7"/>
      <c r="AC412" s="7"/>
      <c r="AD412" s="7"/>
      <c r="AE412" s="7"/>
      <c r="AF412" s="7"/>
      <c r="AG412" s="7"/>
      <c r="AH412" s="7"/>
      <c r="AI412" s="7"/>
      <c r="AJ412" s="7"/>
      <c r="AK412" s="7"/>
      <c r="AL412" s="7"/>
      <c r="AM412" s="7"/>
      <c r="AN412" s="7"/>
      <c r="AO412" s="7"/>
      <c r="AP412" s="7"/>
      <c r="AQ412" s="7"/>
      <c r="AR412" s="7"/>
      <c r="AS412" s="7"/>
      <c r="AT412" s="7"/>
      <c r="AU412" s="7"/>
      <c r="AV412" s="7"/>
      <c r="AW412" s="7"/>
      <c r="AX412" s="7"/>
      <c r="AY412" s="7"/>
      <c r="AZ412" s="7"/>
      <c r="BA412" s="7"/>
      <c r="BB412" s="7"/>
      <c r="BC412" s="7"/>
      <c r="BD412" s="7"/>
      <c r="BE412" s="7"/>
      <c r="BF412" s="7"/>
      <c r="BG412" s="7"/>
      <c r="BH412" s="7"/>
      <c r="BI412" s="7"/>
      <c r="BJ412" s="7"/>
      <c r="BK412" s="7"/>
      <c r="BL412" s="7"/>
      <c r="BM412" s="7"/>
      <c r="BN412" s="7"/>
      <c r="BO412" s="7"/>
      <c r="BP412" s="7"/>
      <c r="BQ412" s="7"/>
      <c r="BR412" s="6"/>
      <c r="BS412" s="6"/>
      <c r="BT412" s="6"/>
      <c r="BU412" s="6"/>
      <c r="BV412" s="6"/>
      <c r="BW412" s="6"/>
      <c r="BX412" s="6"/>
    </row>
    <row r="413" spans="1:76" ht="22.5" customHeight="1" x14ac:dyDescent="0.25">
      <c r="A413" s="7"/>
      <c r="B413" s="7"/>
      <c r="C413" s="7"/>
      <c r="D413" s="99" t="s">
        <v>326</v>
      </c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  <c r="W413" s="7"/>
      <c r="X413" s="7"/>
      <c r="Y413" s="7"/>
      <c r="Z413" s="7"/>
      <c r="AA413" s="7"/>
      <c r="AB413" s="7"/>
      <c r="AC413" s="7"/>
      <c r="AD413" s="7"/>
      <c r="AE413" s="7"/>
      <c r="AF413" s="7"/>
      <c r="AG413" s="7"/>
      <c r="AH413" s="7"/>
      <c r="AI413" s="7"/>
      <c r="AJ413" s="7"/>
      <c r="AK413" s="7"/>
      <c r="AL413" s="7"/>
      <c r="AM413" s="7"/>
      <c r="AN413" s="7"/>
      <c r="AO413" s="7"/>
      <c r="AP413" s="7"/>
      <c r="AQ413" s="7"/>
      <c r="AR413" s="7"/>
      <c r="AS413" s="7"/>
      <c r="AT413" s="7"/>
      <c r="AU413" s="7"/>
      <c r="AV413" s="7"/>
      <c r="AW413" s="7"/>
      <c r="AX413" s="7"/>
      <c r="AY413" s="7"/>
      <c r="AZ413" s="7"/>
      <c r="BA413" s="7"/>
      <c r="BB413" s="7"/>
      <c r="BC413" s="7"/>
      <c r="BD413" s="7"/>
      <c r="BE413" s="7"/>
      <c r="BF413" s="7"/>
      <c r="BG413" s="7"/>
      <c r="BH413" s="7"/>
      <c r="BI413" s="7"/>
      <c r="BJ413" s="7"/>
      <c r="BK413" s="7"/>
      <c r="BL413" s="7"/>
      <c r="BM413" s="7"/>
      <c r="BN413" s="7"/>
      <c r="BO413" s="7"/>
      <c r="BP413" s="7"/>
      <c r="BQ413" s="7"/>
      <c r="BR413" s="6"/>
      <c r="BS413" s="6"/>
      <c r="BT413" s="6"/>
      <c r="BU413" s="6"/>
      <c r="BV413" s="6"/>
      <c r="BW413" s="6"/>
      <c r="BX413" s="6"/>
    </row>
  </sheetData>
  <sheetProtection algorithmName="SHA-512" hashValue="OpGKyFbYBWIcnVHArH2WDX7tAkqSdi7ej/Amb//+lTtHRoZF3cg009jaqkum5x+broe1l4RoQ4Wl34ZR7snO7w==" saltValue="ON+la9gFGJTQw7jr8cgd/w==" spinCount="100000" sheet="1" objects="1" scenarios="1"/>
  <mergeCells count="28">
    <mergeCell ref="A2:B4"/>
    <mergeCell ref="E2:G2"/>
    <mergeCell ref="B7:B8"/>
    <mergeCell ref="A7:A8"/>
    <mergeCell ref="O7:O8"/>
    <mergeCell ref="J7:J8"/>
    <mergeCell ref="K7:K8"/>
    <mergeCell ref="L7:L8"/>
    <mergeCell ref="M7:M8"/>
    <mergeCell ref="K4:N4"/>
    <mergeCell ref="I4:J4"/>
    <mergeCell ref="I7:I8"/>
    <mergeCell ref="E7:H7"/>
    <mergeCell ref="E6:H6"/>
    <mergeCell ref="N7:N8"/>
    <mergeCell ref="C7:C8"/>
    <mergeCell ref="D7:D8"/>
    <mergeCell ref="I2:J2"/>
    <mergeCell ref="K2:N2"/>
    <mergeCell ref="T2:U2"/>
    <mergeCell ref="T3:U3"/>
    <mergeCell ref="T4:U4"/>
    <mergeCell ref="U7:U8"/>
    <mergeCell ref="Q7:Q8"/>
    <mergeCell ref="P7:P8"/>
    <mergeCell ref="S7:S8"/>
    <mergeCell ref="R7:R8"/>
    <mergeCell ref="T7:T8"/>
  </mergeCells>
  <dataValidations count="11">
    <dataValidation type="list" showErrorMessage="1" sqref="J9:J161" xr:uid="{00000000-0002-0000-0100-000000000000}">
      <formula1>"Full,Limited"</formula1>
    </dataValidation>
    <dataValidation type="list" showErrorMessage="1" sqref="E2" xr:uid="{00000000-0002-0000-0100-000001000000}">
      <formula1>$A$208:$A$219</formula1>
    </dataValidation>
    <dataValidation type="list" showErrorMessage="1" sqref="N9:N161" xr:uid="{00000000-0002-0000-0100-000002000000}">
      <formula1>$G$210:$G$213</formula1>
    </dataValidation>
    <dataValidation type="list" showErrorMessage="1" sqref="S9:S161" xr:uid="{00000000-0002-0000-0100-000003000000}">
      <formula1>"Gross,Net"</formula1>
    </dataValidation>
    <dataValidation type="list" showErrorMessage="1" sqref="R9:R161" xr:uid="{00000000-0002-0000-0100-000004000000}">
      <formula1>$A$202:$A$205</formula1>
    </dataValidation>
    <dataValidation type="list" showErrorMessage="1" sqref="D9:D161 I9:I161 D206" xr:uid="{00000000-0002-0000-0100-000005000000}">
      <formula1>$D$207:$D$413</formula1>
    </dataValidation>
    <dataValidation type="list" showErrorMessage="1" sqref="L9:L161" xr:uid="{00000000-0002-0000-0100-000006000000}">
      <formula1>$G$215:$G$216</formula1>
    </dataValidation>
    <dataValidation type="list" allowBlank="1" showErrorMessage="1" sqref="G9:G161" xr:uid="{00000000-0002-0000-0100-000007000000}">
      <formula1>$E$207:$E$328</formula1>
    </dataValidation>
    <dataValidation type="list" allowBlank="1" showErrorMessage="1" sqref="F9:F161" xr:uid="{00000000-0002-0000-0100-000008000000}">
      <formula1>$B$208:$B$219</formula1>
    </dataValidation>
    <dataValidation type="list" allowBlank="1" showErrorMessage="1" sqref="E9:E161" xr:uid="{00000000-0002-0000-0100-000009000000}">
      <formula1>$B$208:$B$238</formula1>
    </dataValidation>
    <dataValidation type="list" showErrorMessage="1" sqref="M9:M161 O9:O161" xr:uid="{00000000-0002-0000-0100-00000A000000}">
      <formula1>$B$207:$B$238</formula1>
    </dataValidation>
  </dataValidations>
  <pageMargins left="0.7" right="0.7" top="0.75" bottom="0.75" header="0.3" footer="0.3"/>
  <pageSetup paperSize="9" orientation="portrait" r:id="rId1"/>
  <ignoredErrors>
    <ignoredError sqref="L208:L216" numberStoredAsText="1"/>
    <ignoredError sqref="J213 J212 H214" evalError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Ark3"/>
  <dimension ref="A1:P162"/>
  <sheetViews>
    <sheetView workbookViewId="0">
      <selection activeCell="C11" sqref="C11"/>
    </sheetView>
  </sheetViews>
  <sheetFormatPr defaultColWidth="17.28515625" defaultRowHeight="15" customHeight="1" x14ac:dyDescent="0.25"/>
  <cols>
    <col min="1" max="1" width="11.5703125" customWidth="1"/>
    <col min="2" max="2" width="6.28515625" customWidth="1"/>
    <col min="3" max="3" width="15.5703125" customWidth="1"/>
    <col min="4" max="13" width="7.28515625" customWidth="1"/>
    <col min="14" max="14" width="7.42578125" customWidth="1"/>
    <col min="15" max="15" width="8" customWidth="1"/>
    <col min="16" max="16" width="9.140625" customWidth="1"/>
  </cols>
  <sheetData>
    <row r="1" spans="1:16" ht="18" customHeight="1" x14ac:dyDescent="0.25">
      <c r="A1" s="217" t="str">
        <f>CONCATENATE("Contractors ","(CVR: ",'Specification of wages &amp; taxes'!C3,")"," list of subcontractors, ")</f>
        <v xml:space="preserve">Contractors (CVR: ) list of subcontractors, </v>
      </c>
      <c r="B1" s="214"/>
      <c r="C1" s="214"/>
      <c r="D1" s="214"/>
      <c r="E1" s="214"/>
      <c r="F1" s="214"/>
      <c r="G1" s="214"/>
      <c r="H1" s="214"/>
      <c r="I1" s="214"/>
      <c r="J1" s="214"/>
      <c r="K1" s="214"/>
      <c r="L1" s="214"/>
      <c r="M1" s="214"/>
      <c r="N1" s="214"/>
      <c r="O1" s="214"/>
      <c r="P1" s="216"/>
    </row>
    <row r="2" spans="1:16" ht="18" customHeight="1" x14ac:dyDescent="0.25">
      <c r="A2" s="211"/>
      <c r="B2" s="200"/>
      <c r="C2" s="200"/>
      <c r="D2" s="200"/>
      <c r="E2" s="200"/>
      <c r="F2" s="200"/>
      <c r="G2" s="200"/>
      <c r="H2" s="200"/>
      <c r="I2" s="200"/>
      <c r="J2" s="200"/>
      <c r="K2" s="200"/>
      <c r="L2" s="200"/>
      <c r="M2" s="200"/>
      <c r="N2" s="200"/>
      <c r="O2" s="200"/>
      <c r="P2" s="206"/>
    </row>
    <row r="3" spans="1:16" ht="18" customHeight="1" x14ac:dyDescent="0.25">
      <c r="A3" s="224" t="s">
        <v>3</v>
      </c>
      <c r="B3" s="221" t="s">
        <v>333</v>
      </c>
      <c r="C3" s="220" t="s">
        <v>13</v>
      </c>
      <c r="D3" s="215" t="s">
        <v>15</v>
      </c>
      <c r="E3" s="214"/>
      <c r="F3" s="214"/>
      <c r="G3" s="214"/>
      <c r="H3" s="214"/>
      <c r="I3" s="214"/>
      <c r="J3" s="214"/>
      <c r="K3" s="214"/>
      <c r="L3" s="214"/>
      <c r="M3" s="214"/>
      <c r="N3" s="214"/>
      <c r="O3" s="216"/>
      <c r="P3" s="33"/>
    </row>
    <row r="4" spans="1:16" ht="18" customHeight="1" x14ac:dyDescent="0.25">
      <c r="A4" s="222"/>
      <c r="B4" s="222"/>
      <c r="C4" s="208"/>
      <c r="D4" s="39" t="s">
        <v>20</v>
      </c>
      <c r="E4" s="39" t="s">
        <v>22</v>
      </c>
      <c r="F4" s="218" t="str">
        <f>"         reported tax payments"</f>
        <v xml:space="preserve">         reported tax payments</v>
      </c>
      <c r="G4" s="180"/>
      <c r="H4" s="180"/>
      <c r="I4" s="44" t="str">
        <f>"3 )         N:"</f>
        <v>3 )         N:</v>
      </c>
      <c r="J4" s="218" t="s">
        <v>25</v>
      </c>
      <c r="K4" s="180"/>
      <c r="L4" s="180"/>
      <c r="M4" s="180"/>
      <c r="N4" s="180"/>
      <c r="O4" s="45"/>
      <c r="P4" s="46"/>
    </row>
    <row r="5" spans="1:16" ht="18" customHeight="1" x14ac:dyDescent="0.25">
      <c r="A5" s="222"/>
      <c r="B5" s="222"/>
      <c r="C5" s="208"/>
      <c r="D5" s="39" t="s">
        <v>26</v>
      </c>
      <c r="E5" s="39" t="s">
        <v>27</v>
      </c>
      <c r="F5" s="219" t="str">
        <f>"         waiting for information"</f>
        <v xml:space="preserve">         waiting for information</v>
      </c>
      <c r="G5" s="200"/>
      <c r="H5" s="200"/>
      <c r="I5" s="44" t="str">
        <f>"4 )         F:"</f>
        <v>4 )         F:</v>
      </c>
      <c r="J5" s="219" t="s">
        <v>29</v>
      </c>
      <c r="K5" s="200"/>
      <c r="L5" s="200"/>
      <c r="M5" s="200"/>
      <c r="N5" s="200"/>
      <c r="O5" s="45"/>
      <c r="P5" s="50"/>
    </row>
    <row r="6" spans="1:16" ht="18" customHeight="1" x14ac:dyDescent="0.25">
      <c r="A6" s="222"/>
      <c r="B6" s="222"/>
      <c r="C6" s="208"/>
      <c r="D6" s="52" t="s">
        <v>9</v>
      </c>
      <c r="E6" s="54" t="s">
        <v>32</v>
      </c>
      <c r="F6" s="54" t="s">
        <v>33</v>
      </c>
      <c r="G6" s="54" t="s">
        <v>34</v>
      </c>
      <c r="H6" s="54" t="s">
        <v>35</v>
      </c>
      <c r="I6" s="54" t="s">
        <v>36</v>
      </c>
      <c r="J6" s="54" t="s">
        <v>37</v>
      </c>
      <c r="K6" s="54" t="s">
        <v>38</v>
      </c>
      <c r="L6" s="54" t="s">
        <v>39</v>
      </c>
      <c r="M6" s="54" t="s">
        <v>40</v>
      </c>
      <c r="N6" s="54" t="s">
        <v>41</v>
      </c>
      <c r="O6" s="56" t="s">
        <v>42</v>
      </c>
      <c r="P6" s="62">
        <f>'Specification of wages &amp; taxes'!F4</f>
        <v>2025</v>
      </c>
    </row>
    <row r="7" spans="1:16" ht="18" customHeight="1" x14ac:dyDescent="0.25">
      <c r="A7" s="223"/>
      <c r="B7" s="223"/>
      <c r="C7" s="211"/>
      <c r="D7" s="64" t="str">
        <f t="shared" ref="D7:O7" si="0">IF(SUMIF(D8:D162,"&gt;0")&gt;0,SUMIF(D8:D162,"&gt;0"),"")</f>
        <v/>
      </c>
      <c r="E7" s="66" t="str">
        <f t="shared" si="0"/>
        <v/>
      </c>
      <c r="F7" s="66" t="str">
        <f t="shared" si="0"/>
        <v/>
      </c>
      <c r="G7" s="66" t="str">
        <f t="shared" si="0"/>
        <v/>
      </c>
      <c r="H7" s="66" t="str">
        <f t="shared" si="0"/>
        <v/>
      </c>
      <c r="I7" s="66" t="str">
        <f t="shared" si="0"/>
        <v/>
      </c>
      <c r="J7" s="66" t="str">
        <f t="shared" si="0"/>
        <v/>
      </c>
      <c r="K7" s="66" t="str">
        <f t="shared" si="0"/>
        <v/>
      </c>
      <c r="L7" s="66" t="str">
        <f t="shared" si="0"/>
        <v/>
      </c>
      <c r="M7" s="66" t="str">
        <f t="shared" si="0"/>
        <v/>
      </c>
      <c r="N7" s="66" t="str">
        <f t="shared" si="0"/>
        <v/>
      </c>
      <c r="O7" s="70" t="str">
        <f t="shared" si="0"/>
        <v/>
      </c>
      <c r="P7" s="71" t="str">
        <f>IF(SUM(D7:O7)&gt;0,SUM(D7:O7),"")</f>
        <v/>
      </c>
    </row>
    <row r="8" spans="1:16" ht="22.5" customHeight="1" x14ac:dyDescent="0.25">
      <c r="A8" s="117"/>
      <c r="B8" s="117"/>
      <c r="C8" s="118"/>
      <c r="D8" s="119"/>
      <c r="E8" s="119"/>
      <c r="F8" s="119"/>
      <c r="G8" s="119"/>
      <c r="H8" s="119"/>
      <c r="I8" s="119"/>
      <c r="J8" s="119"/>
      <c r="K8" s="119"/>
      <c r="L8" s="119"/>
      <c r="M8" s="119"/>
      <c r="N8" s="119"/>
      <c r="O8" s="119"/>
      <c r="P8" s="71" t="str">
        <f t="shared" ref="P8:P162" si="1">IF(SUMIF(D8:O8,"&gt;0")&gt;0,SUMIF(D8:O8,"&gt;0"),"")</f>
        <v/>
      </c>
    </row>
    <row r="9" spans="1:16" ht="22.5" customHeight="1" x14ac:dyDescent="0.25">
      <c r="A9" s="117"/>
      <c r="B9" s="117"/>
      <c r="C9" s="117"/>
      <c r="D9" s="120"/>
      <c r="E9" s="120"/>
      <c r="F9" s="120"/>
      <c r="G9" s="120"/>
      <c r="H9" s="120"/>
      <c r="I9" s="120"/>
      <c r="J9" s="120"/>
      <c r="K9" s="120"/>
      <c r="L9" s="120"/>
      <c r="M9" s="120"/>
      <c r="N9" s="120"/>
      <c r="O9" s="120"/>
      <c r="P9" s="71" t="str">
        <f t="shared" si="1"/>
        <v/>
      </c>
    </row>
    <row r="10" spans="1:16" ht="22.5" customHeight="1" x14ac:dyDescent="0.25">
      <c r="A10" s="117"/>
      <c r="B10" s="117"/>
      <c r="C10" s="117"/>
      <c r="D10" s="120"/>
      <c r="E10" s="120"/>
      <c r="F10" s="120"/>
      <c r="G10" s="120"/>
      <c r="H10" s="120"/>
      <c r="I10" s="120"/>
      <c r="J10" s="120"/>
      <c r="K10" s="120"/>
      <c r="L10" s="120"/>
      <c r="M10" s="120"/>
      <c r="N10" s="120"/>
      <c r="O10" s="120"/>
      <c r="P10" s="71" t="str">
        <f t="shared" si="1"/>
        <v/>
      </c>
    </row>
    <row r="11" spans="1:16" ht="22.5" customHeight="1" x14ac:dyDescent="0.25">
      <c r="A11" s="117"/>
      <c r="B11" s="117"/>
      <c r="C11" s="117"/>
      <c r="D11" s="120"/>
      <c r="E11" s="120"/>
      <c r="F11" s="120"/>
      <c r="G11" s="120"/>
      <c r="H11" s="120"/>
      <c r="I11" s="120"/>
      <c r="J11" s="120"/>
      <c r="K11" s="120"/>
      <c r="L11" s="120"/>
      <c r="M11" s="120"/>
      <c r="N11" s="120"/>
      <c r="O11" s="120"/>
      <c r="P11" s="71" t="str">
        <f t="shared" si="1"/>
        <v/>
      </c>
    </row>
    <row r="12" spans="1:16" ht="22.5" customHeight="1" x14ac:dyDescent="0.25">
      <c r="A12" s="117"/>
      <c r="B12" s="117"/>
      <c r="C12" s="117"/>
      <c r="D12" s="120"/>
      <c r="E12" s="120"/>
      <c r="F12" s="120"/>
      <c r="G12" s="120"/>
      <c r="H12" s="120"/>
      <c r="I12" s="120"/>
      <c r="J12" s="120"/>
      <c r="K12" s="120"/>
      <c r="L12" s="120"/>
      <c r="M12" s="120"/>
      <c r="N12" s="120"/>
      <c r="O12" s="120"/>
      <c r="P12" s="71" t="str">
        <f t="shared" si="1"/>
        <v/>
      </c>
    </row>
    <row r="13" spans="1:16" ht="22.5" customHeight="1" x14ac:dyDescent="0.25">
      <c r="A13" s="117"/>
      <c r="B13" s="117"/>
      <c r="C13" s="117"/>
      <c r="D13" s="120"/>
      <c r="E13" s="120"/>
      <c r="F13" s="120"/>
      <c r="G13" s="120"/>
      <c r="H13" s="120"/>
      <c r="I13" s="120"/>
      <c r="J13" s="120"/>
      <c r="K13" s="120"/>
      <c r="L13" s="120"/>
      <c r="M13" s="120"/>
      <c r="N13" s="120"/>
      <c r="O13" s="120"/>
      <c r="P13" s="71" t="str">
        <f t="shared" si="1"/>
        <v/>
      </c>
    </row>
    <row r="14" spans="1:16" ht="22.5" customHeight="1" x14ac:dyDescent="0.25">
      <c r="A14" s="117"/>
      <c r="B14" s="117"/>
      <c r="C14" s="117"/>
      <c r="D14" s="120"/>
      <c r="E14" s="120"/>
      <c r="F14" s="120"/>
      <c r="G14" s="120"/>
      <c r="H14" s="120"/>
      <c r="I14" s="120"/>
      <c r="J14" s="120"/>
      <c r="K14" s="120"/>
      <c r="L14" s="120"/>
      <c r="M14" s="120"/>
      <c r="N14" s="120"/>
      <c r="O14" s="120"/>
      <c r="P14" s="71" t="str">
        <f t="shared" si="1"/>
        <v/>
      </c>
    </row>
    <row r="15" spans="1:16" ht="22.5" customHeight="1" x14ac:dyDescent="0.25">
      <c r="A15" s="117"/>
      <c r="B15" s="117"/>
      <c r="C15" s="117"/>
      <c r="D15" s="120"/>
      <c r="E15" s="120"/>
      <c r="F15" s="120"/>
      <c r="G15" s="120"/>
      <c r="H15" s="120"/>
      <c r="I15" s="120"/>
      <c r="J15" s="120"/>
      <c r="K15" s="120"/>
      <c r="L15" s="120"/>
      <c r="M15" s="120"/>
      <c r="N15" s="120"/>
      <c r="O15" s="120"/>
      <c r="P15" s="71" t="str">
        <f t="shared" si="1"/>
        <v/>
      </c>
    </row>
    <row r="16" spans="1:16" ht="22.5" customHeight="1" x14ac:dyDescent="0.25">
      <c r="A16" s="117"/>
      <c r="B16" s="117"/>
      <c r="C16" s="117"/>
      <c r="D16" s="120"/>
      <c r="E16" s="120"/>
      <c r="F16" s="120"/>
      <c r="G16" s="120"/>
      <c r="H16" s="120"/>
      <c r="I16" s="120"/>
      <c r="J16" s="120"/>
      <c r="K16" s="120"/>
      <c r="L16" s="120"/>
      <c r="M16" s="120"/>
      <c r="N16" s="120"/>
      <c r="O16" s="120"/>
      <c r="P16" s="71" t="str">
        <f t="shared" si="1"/>
        <v/>
      </c>
    </row>
    <row r="17" spans="1:16" ht="22.5" customHeight="1" x14ac:dyDescent="0.25">
      <c r="A17" s="117"/>
      <c r="B17" s="117"/>
      <c r="C17" s="117"/>
      <c r="D17" s="120"/>
      <c r="E17" s="120"/>
      <c r="F17" s="120"/>
      <c r="G17" s="120"/>
      <c r="H17" s="120"/>
      <c r="I17" s="120"/>
      <c r="J17" s="120"/>
      <c r="K17" s="120"/>
      <c r="L17" s="120"/>
      <c r="M17" s="120"/>
      <c r="N17" s="120"/>
      <c r="O17" s="120"/>
      <c r="P17" s="71" t="str">
        <f t="shared" si="1"/>
        <v/>
      </c>
    </row>
    <row r="18" spans="1:16" ht="22.5" customHeight="1" x14ac:dyDescent="0.25">
      <c r="A18" s="117"/>
      <c r="B18" s="117"/>
      <c r="C18" s="117"/>
      <c r="D18" s="120"/>
      <c r="E18" s="120"/>
      <c r="F18" s="120"/>
      <c r="G18" s="120"/>
      <c r="H18" s="120"/>
      <c r="I18" s="120"/>
      <c r="J18" s="120"/>
      <c r="K18" s="120"/>
      <c r="L18" s="120"/>
      <c r="M18" s="120"/>
      <c r="N18" s="120"/>
      <c r="O18" s="120"/>
      <c r="P18" s="71" t="str">
        <f t="shared" si="1"/>
        <v/>
      </c>
    </row>
    <row r="19" spans="1:16" ht="22.5" customHeight="1" x14ac:dyDescent="0.25">
      <c r="A19" s="117"/>
      <c r="B19" s="117"/>
      <c r="C19" s="117"/>
      <c r="D19" s="120"/>
      <c r="E19" s="120"/>
      <c r="F19" s="120"/>
      <c r="G19" s="120"/>
      <c r="H19" s="120"/>
      <c r="I19" s="120"/>
      <c r="J19" s="120"/>
      <c r="K19" s="120"/>
      <c r="L19" s="120"/>
      <c r="M19" s="120"/>
      <c r="N19" s="120"/>
      <c r="O19" s="120"/>
      <c r="P19" s="71" t="str">
        <f t="shared" si="1"/>
        <v/>
      </c>
    </row>
    <row r="20" spans="1:16" ht="22.5" customHeight="1" x14ac:dyDescent="0.25">
      <c r="A20" s="117"/>
      <c r="B20" s="117"/>
      <c r="C20" s="117"/>
      <c r="D20" s="120"/>
      <c r="E20" s="120"/>
      <c r="F20" s="120"/>
      <c r="G20" s="120"/>
      <c r="H20" s="120"/>
      <c r="I20" s="120"/>
      <c r="J20" s="120"/>
      <c r="K20" s="120"/>
      <c r="L20" s="120"/>
      <c r="M20" s="120"/>
      <c r="N20" s="120"/>
      <c r="O20" s="120"/>
      <c r="P20" s="71" t="str">
        <f t="shared" si="1"/>
        <v/>
      </c>
    </row>
    <row r="21" spans="1:16" ht="22.5" customHeight="1" x14ac:dyDescent="0.25">
      <c r="A21" s="117"/>
      <c r="B21" s="117"/>
      <c r="C21" s="117"/>
      <c r="D21" s="120"/>
      <c r="E21" s="120"/>
      <c r="F21" s="120"/>
      <c r="G21" s="120"/>
      <c r="H21" s="120"/>
      <c r="I21" s="120"/>
      <c r="J21" s="120"/>
      <c r="K21" s="120"/>
      <c r="L21" s="120"/>
      <c r="M21" s="120"/>
      <c r="N21" s="120"/>
      <c r="O21" s="120"/>
      <c r="P21" s="71" t="str">
        <f t="shared" si="1"/>
        <v/>
      </c>
    </row>
    <row r="22" spans="1:16" ht="22.5" customHeight="1" x14ac:dyDescent="0.25">
      <c r="A22" s="117"/>
      <c r="B22" s="117"/>
      <c r="C22" s="117"/>
      <c r="D22" s="120"/>
      <c r="E22" s="120"/>
      <c r="F22" s="120"/>
      <c r="G22" s="120"/>
      <c r="H22" s="120"/>
      <c r="I22" s="120"/>
      <c r="J22" s="120"/>
      <c r="K22" s="120"/>
      <c r="L22" s="120"/>
      <c r="M22" s="120"/>
      <c r="N22" s="120"/>
      <c r="O22" s="120"/>
      <c r="P22" s="71" t="str">
        <f t="shared" si="1"/>
        <v/>
      </c>
    </row>
    <row r="23" spans="1:16" ht="22.5" customHeight="1" x14ac:dyDescent="0.25">
      <c r="A23" s="117"/>
      <c r="B23" s="117"/>
      <c r="C23" s="117"/>
      <c r="D23" s="120"/>
      <c r="E23" s="120"/>
      <c r="F23" s="120"/>
      <c r="G23" s="120"/>
      <c r="H23" s="120"/>
      <c r="I23" s="120"/>
      <c r="J23" s="120"/>
      <c r="K23" s="120"/>
      <c r="L23" s="120"/>
      <c r="M23" s="120"/>
      <c r="N23" s="120"/>
      <c r="O23" s="120"/>
      <c r="P23" s="71" t="str">
        <f t="shared" si="1"/>
        <v/>
      </c>
    </row>
    <row r="24" spans="1:16" ht="22.5" customHeight="1" x14ac:dyDescent="0.25">
      <c r="A24" s="117"/>
      <c r="B24" s="117"/>
      <c r="C24" s="117"/>
      <c r="D24" s="120"/>
      <c r="E24" s="120"/>
      <c r="F24" s="120"/>
      <c r="G24" s="120"/>
      <c r="H24" s="120"/>
      <c r="I24" s="120"/>
      <c r="J24" s="120"/>
      <c r="K24" s="120"/>
      <c r="L24" s="120"/>
      <c r="M24" s="120"/>
      <c r="N24" s="120"/>
      <c r="O24" s="120"/>
      <c r="P24" s="71" t="str">
        <f t="shared" si="1"/>
        <v/>
      </c>
    </row>
    <row r="25" spans="1:16" ht="22.5" customHeight="1" x14ac:dyDescent="0.25">
      <c r="A25" s="117"/>
      <c r="B25" s="117"/>
      <c r="C25" s="117"/>
      <c r="D25" s="120"/>
      <c r="E25" s="120"/>
      <c r="F25" s="120"/>
      <c r="G25" s="120"/>
      <c r="H25" s="120"/>
      <c r="I25" s="120"/>
      <c r="J25" s="120"/>
      <c r="K25" s="120"/>
      <c r="L25" s="120"/>
      <c r="M25" s="120"/>
      <c r="N25" s="120"/>
      <c r="O25" s="120"/>
      <c r="P25" s="71" t="str">
        <f t="shared" si="1"/>
        <v/>
      </c>
    </row>
    <row r="26" spans="1:16" ht="22.5" customHeight="1" x14ac:dyDescent="0.25">
      <c r="A26" s="117"/>
      <c r="B26" s="117"/>
      <c r="C26" s="117"/>
      <c r="D26" s="120"/>
      <c r="E26" s="120"/>
      <c r="F26" s="120"/>
      <c r="G26" s="120"/>
      <c r="H26" s="120"/>
      <c r="I26" s="120"/>
      <c r="J26" s="120"/>
      <c r="K26" s="120"/>
      <c r="L26" s="120"/>
      <c r="M26" s="120"/>
      <c r="N26" s="120"/>
      <c r="O26" s="120"/>
      <c r="P26" s="71" t="str">
        <f t="shared" si="1"/>
        <v/>
      </c>
    </row>
    <row r="27" spans="1:16" ht="22.5" customHeight="1" x14ac:dyDescent="0.25">
      <c r="A27" s="117"/>
      <c r="B27" s="117"/>
      <c r="C27" s="117"/>
      <c r="D27" s="120"/>
      <c r="E27" s="120"/>
      <c r="F27" s="120"/>
      <c r="G27" s="120"/>
      <c r="H27" s="120"/>
      <c r="I27" s="120"/>
      <c r="J27" s="120"/>
      <c r="K27" s="120"/>
      <c r="L27" s="120"/>
      <c r="M27" s="120"/>
      <c r="N27" s="120"/>
      <c r="O27" s="120"/>
      <c r="P27" s="71" t="str">
        <f t="shared" si="1"/>
        <v/>
      </c>
    </row>
    <row r="28" spans="1:16" ht="22.5" customHeight="1" x14ac:dyDescent="0.25">
      <c r="A28" s="117"/>
      <c r="B28" s="117"/>
      <c r="C28" s="117"/>
      <c r="D28" s="120"/>
      <c r="E28" s="120"/>
      <c r="F28" s="120"/>
      <c r="G28" s="120"/>
      <c r="H28" s="120"/>
      <c r="I28" s="120"/>
      <c r="J28" s="120"/>
      <c r="K28" s="120"/>
      <c r="L28" s="120"/>
      <c r="M28" s="120"/>
      <c r="N28" s="120"/>
      <c r="O28" s="120"/>
      <c r="P28" s="71" t="str">
        <f t="shared" si="1"/>
        <v/>
      </c>
    </row>
    <row r="29" spans="1:16" ht="22.5" customHeight="1" x14ac:dyDescent="0.25">
      <c r="A29" s="117"/>
      <c r="B29" s="117"/>
      <c r="C29" s="117"/>
      <c r="D29" s="120"/>
      <c r="E29" s="120"/>
      <c r="F29" s="120"/>
      <c r="G29" s="120"/>
      <c r="H29" s="120"/>
      <c r="I29" s="120"/>
      <c r="J29" s="120"/>
      <c r="K29" s="120"/>
      <c r="L29" s="120"/>
      <c r="M29" s="120"/>
      <c r="N29" s="120"/>
      <c r="O29" s="120"/>
      <c r="P29" s="71" t="str">
        <f t="shared" si="1"/>
        <v/>
      </c>
    </row>
    <row r="30" spans="1:16" ht="22.5" customHeight="1" x14ac:dyDescent="0.25">
      <c r="A30" s="117"/>
      <c r="B30" s="117"/>
      <c r="C30" s="117"/>
      <c r="D30" s="120"/>
      <c r="E30" s="120"/>
      <c r="F30" s="120"/>
      <c r="G30" s="120"/>
      <c r="H30" s="120"/>
      <c r="I30" s="120"/>
      <c r="J30" s="120"/>
      <c r="K30" s="120"/>
      <c r="L30" s="120"/>
      <c r="M30" s="120"/>
      <c r="N30" s="120"/>
      <c r="O30" s="120"/>
      <c r="P30" s="71" t="str">
        <f t="shared" si="1"/>
        <v/>
      </c>
    </row>
    <row r="31" spans="1:16" ht="22.5" customHeight="1" x14ac:dyDescent="0.25">
      <c r="A31" s="117"/>
      <c r="B31" s="117"/>
      <c r="C31" s="117"/>
      <c r="D31" s="120"/>
      <c r="E31" s="120"/>
      <c r="F31" s="120"/>
      <c r="G31" s="120"/>
      <c r="H31" s="120"/>
      <c r="I31" s="120"/>
      <c r="J31" s="120"/>
      <c r="K31" s="120"/>
      <c r="L31" s="120"/>
      <c r="M31" s="120"/>
      <c r="N31" s="120"/>
      <c r="O31" s="120"/>
      <c r="P31" s="71" t="str">
        <f t="shared" si="1"/>
        <v/>
      </c>
    </row>
    <row r="32" spans="1:16" ht="22.5" customHeight="1" x14ac:dyDescent="0.25">
      <c r="A32" s="117"/>
      <c r="B32" s="117"/>
      <c r="C32" s="117"/>
      <c r="D32" s="120"/>
      <c r="E32" s="120"/>
      <c r="F32" s="120"/>
      <c r="G32" s="120"/>
      <c r="H32" s="120"/>
      <c r="I32" s="120"/>
      <c r="J32" s="120"/>
      <c r="K32" s="120"/>
      <c r="L32" s="120"/>
      <c r="M32" s="120"/>
      <c r="N32" s="120"/>
      <c r="O32" s="120"/>
      <c r="P32" s="71" t="str">
        <f t="shared" si="1"/>
        <v/>
      </c>
    </row>
    <row r="33" spans="1:16" ht="22.5" customHeight="1" x14ac:dyDescent="0.25">
      <c r="A33" s="121"/>
      <c r="B33" s="121"/>
      <c r="C33" s="121"/>
      <c r="D33" s="122"/>
      <c r="E33" s="122"/>
      <c r="F33" s="122"/>
      <c r="G33" s="122"/>
      <c r="H33" s="122"/>
      <c r="I33" s="122"/>
      <c r="J33" s="122"/>
      <c r="K33" s="122"/>
      <c r="L33" s="122"/>
      <c r="M33" s="122"/>
      <c r="N33" s="122"/>
      <c r="O33" s="122"/>
      <c r="P33" s="71" t="str">
        <f t="shared" si="1"/>
        <v/>
      </c>
    </row>
    <row r="34" spans="1:16" ht="22.5" customHeight="1" x14ac:dyDescent="0.25">
      <c r="A34" s="121"/>
      <c r="B34" s="121"/>
      <c r="C34" s="121"/>
      <c r="D34" s="122"/>
      <c r="E34" s="122"/>
      <c r="F34" s="122"/>
      <c r="G34" s="122"/>
      <c r="H34" s="122"/>
      <c r="I34" s="122"/>
      <c r="J34" s="122"/>
      <c r="K34" s="122"/>
      <c r="L34" s="122"/>
      <c r="M34" s="122"/>
      <c r="N34" s="122"/>
      <c r="O34" s="122"/>
      <c r="P34" s="71" t="str">
        <f t="shared" si="1"/>
        <v/>
      </c>
    </row>
    <row r="35" spans="1:16" ht="22.5" customHeight="1" x14ac:dyDescent="0.25">
      <c r="A35" s="121"/>
      <c r="B35" s="121"/>
      <c r="C35" s="121"/>
      <c r="D35" s="122"/>
      <c r="E35" s="122"/>
      <c r="F35" s="122"/>
      <c r="G35" s="122"/>
      <c r="H35" s="122"/>
      <c r="I35" s="122"/>
      <c r="J35" s="122"/>
      <c r="K35" s="122"/>
      <c r="L35" s="122"/>
      <c r="M35" s="122"/>
      <c r="N35" s="122"/>
      <c r="O35" s="122"/>
      <c r="P35" s="71" t="str">
        <f t="shared" si="1"/>
        <v/>
      </c>
    </row>
    <row r="36" spans="1:16" ht="22.5" customHeight="1" x14ac:dyDescent="0.25">
      <c r="A36" s="121"/>
      <c r="B36" s="121"/>
      <c r="C36" s="121"/>
      <c r="D36" s="122"/>
      <c r="E36" s="122"/>
      <c r="F36" s="122"/>
      <c r="G36" s="122"/>
      <c r="H36" s="122"/>
      <c r="I36" s="122"/>
      <c r="J36" s="122"/>
      <c r="K36" s="122"/>
      <c r="L36" s="122"/>
      <c r="M36" s="122"/>
      <c r="N36" s="122"/>
      <c r="O36" s="122"/>
      <c r="P36" s="71" t="str">
        <f t="shared" si="1"/>
        <v/>
      </c>
    </row>
    <row r="37" spans="1:16" ht="22.5" customHeight="1" x14ac:dyDescent="0.25">
      <c r="A37" s="121"/>
      <c r="B37" s="121"/>
      <c r="C37" s="121"/>
      <c r="D37" s="122"/>
      <c r="E37" s="122"/>
      <c r="F37" s="122"/>
      <c r="G37" s="122"/>
      <c r="H37" s="122"/>
      <c r="I37" s="122"/>
      <c r="J37" s="122"/>
      <c r="K37" s="122"/>
      <c r="L37" s="122"/>
      <c r="M37" s="122"/>
      <c r="N37" s="122"/>
      <c r="O37" s="122"/>
      <c r="P37" s="71" t="str">
        <f t="shared" si="1"/>
        <v/>
      </c>
    </row>
    <row r="38" spans="1:16" ht="22.5" customHeight="1" x14ac:dyDescent="0.25">
      <c r="A38" s="121"/>
      <c r="B38" s="121"/>
      <c r="C38" s="121"/>
      <c r="D38" s="122"/>
      <c r="E38" s="122"/>
      <c r="F38" s="122"/>
      <c r="G38" s="122"/>
      <c r="H38" s="122"/>
      <c r="I38" s="122"/>
      <c r="J38" s="122"/>
      <c r="K38" s="122"/>
      <c r="L38" s="122"/>
      <c r="M38" s="122"/>
      <c r="N38" s="122"/>
      <c r="O38" s="122"/>
      <c r="P38" s="71" t="str">
        <f t="shared" si="1"/>
        <v/>
      </c>
    </row>
    <row r="39" spans="1:16" ht="22.5" customHeight="1" x14ac:dyDescent="0.25">
      <c r="A39" s="121"/>
      <c r="B39" s="121"/>
      <c r="C39" s="121"/>
      <c r="D39" s="122"/>
      <c r="E39" s="122"/>
      <c r="F39" s="122"/>
      <c r="G39" s="122"/>
      <c r="H39" s="122"/>
      <c r="I39" s="122"/>
      <c r="J39" s="122"/>
      <c r="K39" s="122"/>
      <c r="L39" s="122"/>
      <c r="M39" s="122"/>
      <c r="N39" s="122"/>
      <c r="O39" s="122"/>
      <c r="P39" s="71" t="str">
        <f t="shared" si="1"/>
        <v/>
      </c>
    </row>
    <row r="40" spans="1:16" ht="22.5" customHeight="1" x14ac:dyDescent="0.25">
      <c r="A40" s="121"/>
      <c r="B40" s="121"/>
      <c r="C40" s="121"/>
      <c r="D40" s="122"/>
      <c r="E40" s="122"/>
      <c r="F40" s="122"/>
      <c r="G40" s="122"/>
      <c r="H40" s="122"/>
      <c r="I40" s="122"/>
      <c r="J40" s="122"/>
      <c r="K40" s="122"/>
      <c r="L40" s="122"/>
      <c r="M40" s="122"/>
      <c r="N40" s="122"/>
      <c r="O40" s="122"/>
      <c r="P40" s="71" t="str">
        <f t="shared" si="1"/>
        <v/>
      </c>
    </row>
    <row r="41" spans="1:16" ht="22.5" customHeight="1" x14ac:dyDescent="0.25">
      <c r="A41" s="121"/>
      <c r="B41" s="121"/>
      <c r="C41" s="121"/>
      <c r="D41" s="122"/>
      <c r="E41" s="122"/>
      <c r="F41" s="122"/>
      <c r="G41" s="122"/>
      <c r="H41" s="122"/>
      <c r="I41" s="122"/>
      <c r="J41" s="122"/>
      <c r="K41" s="122"/>
      <c r="L41" s="122"/>
      <c r="M41" s="122"/>
      <c r="N41" s="122"/>
      <c r="O41" s="122"/>
      <c r="P41" s="71" t="str">
        <f t="shared" si="1"/>
        <v/>
      </c>
    </row>
    <row r="42" spans="1:16" ht="22.5" customHeight="1" x14ac:dyDescent="0.25">
      <c r="A42" s="117"/>
      <c r="B42" s="117"/>
      <c r="C42" s="117"/>
      <c r="D42" s="120"/>
      <c r="E42" s="120"/>
      <c r="F42" s="120"/>
      <c r="G42" s="120"/>
      <c r="H42" s="120"/>
      <c r="I42" s="120"/>
      <c r="J42" s="120"/>
      <c r="K42" s="120"/>
      <c r="L42" s="120"/>
      <c r="M42" s="120"/>
      <c r="N42" s="120"/>
      <c r="O42" s="120"/>
      <c r="P42" s="71" t="str">
        <f t="shared" si="1"/>
        <v/>
      </c>
    </row>
    <row r="43" spans="1:16" ht="22.5" customHeight="1" x14ac:dyDescent="0.25">
      <c r="A43" s="117"/>
      <c r="B43" s="117"/>
      <c r="C43" s="117"/>
      <c r="D43" s="120"/>
      <c r="E43" s="120"/>
      <c r="F43" s="120"/>
      <c r="G43" s="120"/>
      <c r="H43" s="120"/>
      <c r="I43" s="120"/>
      <c r="J43" s="120"/>
      <c r="K43" s="120"/>
      <c r="L43" s="120"/>
      <c r="M43" s="120"/>
      <c r="N43" s="120"/>
      <c r="O43" s="120"/>
      <c r="P43" s="71" t="str">
        <f t="shared" si="1"/>
        <v/>
      </c>
    </row>
    <row r="44" spans="1:16" ht="22.5" customHeight="1" x14ac:dyDescent="0.25">
      <c r="A44" s="117"/>
      <c r="B44" s="117"/>
      <c r="C44" s="117"/>
      <c r="D44" s="120"/>
      <c r="E44" s="120"/>
      <c r="F44" s="120"/>
      <c r="G44" s="120"/>
      <c r="H44" s="120"/>
      <c r="I44" s="120"/>
      <c r="J44" s="120"/>
      <c r="K44" s="120"/>
      <c r="L44" s="120"/>
      <c r="M44" s="120"/>
      <c r="N44" s="120"/>
      <c r="O44" s="120"/>
      <c r="P44" s="71" t="str">
        <f t="shared" si="1"/>
        <v/>
      </c>
    </row>
    <row r="45" spans="1:16" ht="22.5" customHeight="1" x14ac:dyDescent="0.25">
      <c r="A45" s="117"/>
      <c r="B45" s="117"/>
      <c r="C45" s="117"/>
      <c r="D45" s="120"/>
      <c r="E45" s="120"/>
      <c r="F45" s="120"/>
      <c r="G45" s="120"/>
      <c r="H45" s="120"/>
      <c r="I45" s="120"/>
      <c r="J45" s="120"/>
      <c r="K45" s="120"/>
      <c r="L45" s="120"/>
      <c r="M45" s="120"/>
      <c r="N45" s="120"/>
      <c r="O45" s="120"/>
      <c r="P45" s="71" t="str">
        <f t="shared" si="1"/>
        <v/>
      </c>
    </row>
    <row r="46" spans="1:16" ht="22.5" customHeight="1" x14ac:dyDescent="0.25">
      <c r="A46" s="117"/>
      <c r="B46" s="117"/>
      <c r="C46" s="117"/>
      <c r="D46" s="120"/>
      <c r="E46" s="120"/>
      <c r="F46" s="120"/>
      <c r="G46" s="120"/>
      <c r="H46" s="120"/>
      <c r="I46" s="120"/>
      <c r="J46" s="120"/>
      <c r="K46" s="120"/>
      <c r="L46" s="120"/>
      <c r="M46" s="120"/>
      <c r="N46" s="120"/>
      <c r="O46" s="120"/>
      <c r="P46" s="71" t="str">
        <f t="shared" si="1"/>
        <v/>
      </c>
    </row>
    <row r="47" spans="1:16" ht="22.5" customHeight="1" x14ac:dyDescent="0.25">
      <c r="A47" s="117"/>
      <c r="B47" s="117"/>
      <c r="C47" s="117"/>
      <c r="D47" s="120"/>
      <c r="E47" s="120"/>
      <c r="F47" s="120"/>
      <c r="G47" s="120"/>
      <c r="H47" s="120"/>
      <c r="I47" s="120"/>
      <c r="J47" s="120"/>
      <c r="K47" s="120"/>
      <c r="L47" s="120"/>
      <c r="M47" s="120"/>
      <c r="N47" s="120"/>
      <c r="O47" s="120"/>
      <c r="P47" s="71" t="str">
        <f t="shared" si="1"/>
        <v/>
      </c>
    </row>
    <row r="48" spans="1:16" ht="22.5" customHeight="1" x14ac:dyDescent="0.25">
      <c r="A48" s="117"/>
      <c r="B48" s="117"/>
      <c r="C48" s="117"/>
      <c r="D48" s="120"/>
      <c r="E48" s="120"/>
      <c r="F48" s="120"/>
      <c r="G48" s="120"/>
      <c r="H48" s="120"/>
      <c r="I48" s="120"/>
      <c r="J48" s="120"/>
      <c r="K48" s="120"/>
      <c r="L48" s="120"/>
      <c r="M48" s="120"/>
      <c r="N48" s="120"/>
      <c r="O48" s="120"/>
      <c r="P48" s="71" t="str">
        <f t="shared" si="1"/>
        <v/>
      </c>
    </row>
    <row r="49" spans="1:16" ht="22.5" customHeight="1" x14ac:dyDescent="0.25">
      <c r="A49" s="117"/>
      <c r="B49" s="117"/>
      <c r="C49" s="117"/>
      <c r="D49" s="120"/>
      <c r="E49" s="120"/>
      <c r="F49" s="120"/>
      <c r="G49" s="120"/>
      <c r="H49" s="120"/>
      <c r="I49" s="120"/>
      <c r="J49" s="120"/>
      <c r="K49" s="120"/>
      <c r="L49" s="120"/>
      <c r="M49" s="120"/>
      <c r="N49" s="120"/>
      <c r="O49" s="120"/>
      <c r="P49" s="71" t="str">
        <f t="shared" si="1"/>
        <v/>
      </c>
    </row>
    <row r="50" spans="1:16" ht="22.5" customHeight="1" x14ac:dyDescent="0.25">
      <c r="A50" s="121"/>
      <c r="B50" s="121"/>
      <c r="C50" s="121"/>
      <c r="D50" s="122"/>
      <c r="E50" s="122"/>
      <c r="F50" s="122"/>
      <c r="G50" s="122"/>
      <c r="H50" s="122"/>
      <c r="I50" s="122"/>
      <c r="J50" s="122"/>
      <c r="K50" s="122"/>
      <c r="L50" s="122"/>
      <c r="M50" s="122"/>
      <c r="N50" s="122"/>
      <c r="O50" s="122"/>
      <c r="P50" s="71" t="str">
        <f t="shared" si="1"/>
        <v/>
      </c>
    </row>
    <row r="51" spans="1:16" ht="22.5" customHeight="1" x14ac:dyDescent="0.25">
      <c r="A51" s="121"/>
      <c r="B51" s="121"/>
      <c r="C51" s="121"/>
      <c r="D51" s="122"/>
      <c r="E51" s="122"/>
      <c r="F51" s="122"/>
      <c r="G51" s="122"/>
      <c r="H51" s="122"/>
      <c r="I51" s="122"/>
      <c r="J51" s="122"/>
      <c r="K51" s="122"/>
      <c r="L51" s="122"/>
      <c r="M51" s="122"/>
      <c r="N51" s="122"/>
      <c r="O51" s="122"/>
      <c r="P51" s="71" t="str">
        <f t="shared" si="1"/>
        <v/>
      </c>
    </row>
    <row r="52" spans="1:16" ht="22.5" customHeight="1" x14ac:dyDescent="0.25">
      <c r="A52" s="121"/>
      <c r="B52" s="121"/>
      <c r="C52" s="121"/>
      <c r="D52" s="122"/>
      <c r="E52" s="122"/>
      <c r="F52" s="122"/>
      <c r="G52" s="122"/>
      <c r="H52" s="122"/>
      <c r="I52" s="122"/>
      <c r="J52" s="122"/>
      <c r="K52" s="122"/>
      <c r="L52" s="122"/>
      <c r="M52" s="122"/>
      <c r="N52" s="122"/>
      <c r="O52" s="122"/>
      <c r="P52" s="71" t="str">
        <f t="shared" si="1"/>
        <v/>
      </c>
    </row>
    <row r="53" spans="1:16" ht="22.5" customHeight="1" x14ac:dyDescent="0.25">
      <c r="A53" s="121"/>
      <c r="B53" s="121"/>
      <c r="C53" s="121"/>
      <c r="D53" s="122"/>
      <c r="E53" s="122"/>
      <c r="F53" s="122"/>
      <c r="G53" s="122"/>
      <c r="H53" s="122"/>
      <c r="I53" s="122"/>
      <c r="J53" s="122"/>
      <c r="K53" s="122"/>
      <c r="L53" s="122"/>
      <c r="M53" s="122"/>
      <c r="N53" s="122"/>
      <c r="O53" s="122"/>
      <c r="P53" s="71" t="str">
        <f t="shared" si="1"/>
        <v/>
      </c>
    </row>
    <row r="54" spans="1:16" ht="22.5" customHeight="1" x14ac:dyDescent="0.25">
      <c r="A54" s="121"/>
      <c r="B54" s="121"/>
      <c r="C54" s="121"/>
      <c r="D54" s="122"/>
      <c r="E54" s="122"/>
      <c r="F54" s="122"/>
      <c r="G54" s="122"/>
      <c r="H54" s="122"/>
      <c r="I54" s="122"/>
      <c r="J54" s="122"/>
      <c r="K54" s="122"/>
      <c r="L54" s="122"/>
      <c r="M54" s="122"/>
      <c r="N54" s="122"/>
      <c r="O54" s="122"/>
      <c r="P54" s="71" t="str">
        <f t="shared" si="1"/>
        <v/>
      </c>
    </row>
    <row r="55" spans="1:16" ht="22.5" customHeight="1" x14ac:dyDescent="0.25">
      <c r="A55" s="121"/>
      <c r="B55" s="121"/>
      <c r="C55" s="121"/>
      <c r="D55" s="122"/>
      <c r="E55" s="122"/>
      <c r="F55" s="122"/>
      <c r="G55" s="122"/>
      <c r="H55" s="122"/>
      <c r="I55" s="122"/>
      <c r="J55" s="122"/>
      <c r="K55" s="122"/>
      <c r="L55" s="122"/>
      <c r="M55" s="122"/>
      <c r="N55" s="122"/>
      <c r="O55" s="122"/>
      <c r="P55" s="71" t="str">
        <f t="shared" si="1"/>
        <v/>
      </c>
    </row>
    <row r="56" spans="1:16" ht="22.5" customHeight="1" x14ac:dyDescent="0.25">
      <c r="A56" s="121"/>
      <c r="B56" s="121"/>
      <c r="C56" s="121"/>
      <c r="D56" s="122"/>
      <c r="E56" s="122"/>
      <c r="F56" s="122"/>
      <c r="G56" s="122"/>
      <c r="H56" s="122"/>
      <c r="I56" s="122"/>
      <c r="J56" s="122"/>
      <c r="K56" s="122"/>
      <c r="L56" s="122"/>
      <c r="M56" s="122"/>
      <c r="N56" s="122"/>
      <c r="O56" s="122"/>
      <c r="P56" s="71" t="str">
        <f t="shared" si="1"/>
        <v/>
      </c>
    </row>
    <row r="57" spans="1:16" ht="22.5" customHeight="1" x14ac:dyDescent="0.25">
      <c r="A57" s="121"/>
      <c r="B57" s="121"/>
      <c r="C57" s="121"/>
      <c r="D57" s="122"/>
      <c r="E57" s="122"/>
      <c r="F57" s="122"/>
      <c r="G57" s="122"/>
      <c r="H57" s="122"/>
      <c r="I57" s="122"/>
      <c r="J57" s="122"/>
      <c r="K57" s="122"/>
      <c r="L57" s="122"/>
      <c r="M57" s="122"/>
      <c r="N57" s="122"/>
      <c r="O57" s="122"/>
      <c r="P57" s="71" t="str">
        <f t="shared" si="1"/>
        <v/>
      </c>
    </row>
    <row r="58" spans="1:16" ht="22.5" customHeight="1" x14ac:dyDescent="0.25">
      <c r="A58" s="121"/>
      <c r="B58" s="121"/>
      <c r="C58" s="121"/>
      <c r="D58" s="122"/>
      <c r="E58" s="122"/>
      <c r="F58" s="122"/>
      <c r="G58" s="122"/>
      <c r="H58" s="122"/>
      <c r="I58" s="122"/>
      <c r="J58" s="122"/>
      <c r="K58" s="122"/>
      <c r="L58" s="122"/>
      <c r="M58" s="122"/>
      <c r="N58" s="122"/>
      <c r="O58" s="122"/>
      <c r="P58" s="71" t="str">
        <f t="shared" si="1"/>
        <v/>
      </c>
    </row>
    <row r="59" spans="1:16" ht="21.75" customHeight="1" x14ac:dyDescent="0.25">
      <c r="A59" s="117"/>
      <c r="B59" s="117"/>
      <c r="C59" s="117"/>
      <c r="D59" s="120"/>
      <c r="E59" s="120"/>
      <c r="F59" s="120"/>
      <c r="G59" s="120"/>
      <c r="H59" s="120"/>
      <c r="I59" s="120"/>
      <c r="J59" s="120"/>
      <c r="K59" s="120"/>
      <c r="L59" s="120"/>
      <c r="M59" s="120"/>
      <c r="N59" s="120"/>
      <c r="O59" s="120"/>
      <c r="P59" s="71" t="str">
        <f t="shared" si="1"/>
        <v/>
      </c>
    </row>
    <row r="60" spans="1:16" ht="21.75" customHeight="1" x14ac:dyDescent="0.25">
      <c r="A60" s="117"/>
      <c r="B60" s="117"/>
      <c r="C60" s="117"/>
      <c r="D60" s="120"/>
      <c r="E60" s="120"/>
      <c r="F60" s="120"/>
      <c r="G60" s="120"/>
      <c r="H60" s="120"/>
      <c r="I60" s="120"/>
      <c r="J60" s="120"/>
      <c r="K60" s="120"/>
      <c r="L60" s="120"/>
      <c r="M60" s="120"/>
      <c r="N60" s="120"/>
      <c r="O60" s="120"/>
      <c r="P60" s="71" t="str">
        <f t="shared" si="1"/>
        <v/>
      </c>
    </row>
    <row r="61" spans="1:16" ht="21.75" customHeight="1" x14ac:dyDescent="0.25">
      <c r="A61" s="117"/>
      <c r="B61" s="117"/>
      <c r="C61" s="117"/>
      <c r="D61" s="120"/>
      <c r="E61" s="120"/>
      <c r="F61" s="120"/>
      <c r="G61" s="120"/>
      <c r="H61" s="120"/>
      <c r="I61" s="120"/>
      <c r="J61" s="120"/>
      <c r="K61" s="120"/>
      <c r="L61" s="120"/>
      <c r="M61" s="120"/>
      <c r="N61" s="120"/>
      <c r="O61" s="120"/>
      <c r="P61" s="71" t="str">
        <f t="shared" si="1"/>
        <v/>
      </c>
    </row>
    <row r="62" spans="1:16" ht="21.75" customHeight="1" x14ac:dyDescent="0.25">
      <c r="A62" s="117"/>
      <c r="B62" s="117"/>
      <c r="C62" s="117"/>
      <c r="D62" s="120"/>
      <c r="E62" s="120"/>
      <c r="F62" s="120"/>
      <c r="G62" s="120"/>
      <c r="H62" s="120"/>
      <c r="I62" s="120"/>
      <c r="J62" s="120"/>
      <c r="K62" s="120"/>
      <c r="L62" s="120"/>
      <c r="M62" s="120"/>
      <c r="N62" s="120"/>
      <c r="O62" s="120"/>
      <c r="P62" s="71" t="str">
        <f t="shared" si="1"/>
        <v/>
      </c>
    </row>
    <row r="63" spans="1:16" ht="21.75" customHeight="1" x14ac:dyDescent="0.25">
      <c r="A63" s="117"/>
      <c r="B63" s="117"/>
      <c r="C63" s="117"/>
      <c r="D63" s="120"/>
      <c r="E63" s="120"/>
      <c r="F63" s="120"/>
      <c r="G63" s="120"/>
      <c r="H63" s="120"/>
      <c r="I63" s="120"/>
      <c r="J63" s="120"/>
      <c r="K63" s="120"/>
      <c r="L63" s="120"/>
      <c r="M63" s="120"/>
      <c r="N63" s="120"/>
      <c r="O63" s="120"/>
      <c r="P63" s="71" t="str">
        <f t="shared" si="1"/>
        <v/>
      </c>
    </row>
    <row r="64" spans="1:16" ht="21.75" customHeight="1" x14ac:dyDescent="0.25">
      <c r="A64" s="117"/>
      <c r="B64" s="117"/>
      <c r="C64" s="117"/>
      <c r="D64" s="120"/>
      <c r="E64" s="120"/>
      <c r="F64" s="120"/>
      <c r="G64" s="120"/>
      <c r="H64" s="120"/>
      <c r="I64" s="120"/>
      <c r="J64" s="120"/>
      <c r="K64" s="120"/>
      <c r="L64" s="120"/>
      <c r="M64" s="120"/>
      <c r="N64" s="120"/>
      <c r="O64" s="120"/>
      <c r="P64" s="71" t="str">
        <f t="shared" si="1"/>
        <v/>
      </c>
    </row>
    <row r="65" spans="1:16" ht="21.75" customHeight="1" x14ac:dyDescent="0.25">
      <c r="A65" s="117"/>
      <c r="B65" s="117"/>
      <c r="C65" s="117"/>
      <c r="D65" s="120"/>
      <c r="E65" s="120"/>
      <c r="F65" s="120"/>
      <c r="G65" s="120"/>
      <c r="H65" s="120"/>
      <c r="I65" s="120"/>
      <c r="J65" s="120"/>
      <c r="K65" s="120"/>
      <c r="L65" s="120"/>
      <c r="M65" s="120"/>
      <c r="N65" s="120"/>
      <c r="O65" s="120"/>
      <c r="P65" s="71" t="str">
        <f t="shared" si="1"/>
        <v/>
      </c>
    </row>
    <row r="66" spans="1:16" ht="21.75" customHeight="1" x14ac:dyDescent="0.25">
      <c r="A66" s="117"/>
      <c r="B66" s="117"/>
      <c r="C66" s="117"/>
      <c r="D66" s="120"/>
      <c r="E66" s="120"/>
      <c r="F66" s="120"/>
      <c r="G66" s="120"/>
      <c r="H66" s="120"/>
      <c r="I66" s="120"/>
      <c r="J66" s="120"/>
      <c r="K66" s="120"/>
      <c r="L66" s="120"/>
      <c r="M66" s="120"/>
      <c r="N66" s="120"/>
      <c r="O66" s="120"/>
      <c r="P66" s="71" t="str">
        <f t="shared" si="1"/>
        <v/>
      </c>
    </row>
    <row r="67" spans="1:16" ht="21.75" customHeight="1" x14ac:dyDescent="0.25">
      <c r="A67" s="117"/>
      <c r="B67" s="117"/>
      <c r="C67" s="117"/>
      <c r="D67" s="120"/>
      <c r="E67" s="120"/>
      <c r="F67" s="120"/>
      <c r="G67" s="120"/>
      <c r="H67" s="120"/>
      <c r="I67" s="120"/>
      <c r="J67" s="120"/>
      <c r="K67" s="120"/>
      <c r="L67" s="120"/>
      <c r="M67" s="120"/>
      <c r="N67" s="120"/>
      <c r="O67" s="120"/>
      <c r="P67" s="71" t="str">
        <f t="shared" si="1"/>
        <v/>
      </c>
    </row>
    <row r="68" spans="1:16" ht="21.75" customHeight="1" x14ac:dyDescent="0.25">
      <c r="A68" s="117"/>
      <c r="B68" s="117"/>
      <c r="C68" s="117"/>
      <c r="D68" s="120"/>
      <c r="E68" s="120"/>
      <c r="F68" s="120"/>
      <c r="G68" s="120"/>
      <c r="H68" s="120"/>
      <c r="I68" s="120"/>
      <c r="J68" s="120"/>
      <c r="K68" s="120"/>
      <c r="L68" s="120"/>
      <c r="M68" s="120"/>
      <c r="N68" s="120"/>
      <c r="O68" s="120"/>
      <c r="P68" s="71" t="str">
        <f t="shared" si="1"/>
        <v/>
      </c>
    </row>
    <row r="69" spans="1:16" ht="21.75" customHeight="1" x14ac:dyDescent="0.25">
      <c r="A69" s="117"/>
      <c r="B69" s="117"/>
      <c r="C69" s="117"/>
      <c r="D69" s="120"/>
      <c r="E69" s="120"/>
      <c r="F69" s="120"/>
      <c r="G69" s="120"/>
      <c r="H69" s="120"/>
      <c r="I69" s="120"/>
      <c r="J69" s="120"/>
      <c r="K69" s="120"/>
      <c r="L69" s="120"/>
      <c r="M69" s="120"/>
      <c r="N69" s="120"/>
      <c r="O69" s="120"/>
      <c r="P69" s="71" t="str">
        <f t="shared" si="1"/>
        <v/>
      </c>
    </row>
    <row r="70" spans="1:16" ht="21.75" customHeight="1" x14ac:dyDescent="0.25">
      <c r="A70" s="117"/>
      <c r="B70" s="117"/>
      <c r="C70" s="117"/>
      <c r="D70" s="120"/>
      <c r="E70" s="120"/>
      <c r="F70" s="120"/>
      <c r="G70" s="120"/>
      <c r="H70" s="120"/>
      <c r="I70" s="120"/>
      <c r="J70" s="120"/>
      <c r="K70" s="120"/>
      <c r="L70" s="120"/>
      <c r="M70" s="120"/>
      <c r="N70" s="120"/>
      <c r="O70" s="120"/>
      <c r="P70" s="71" t="str">
        <f t="shared" si="1"/>
        <v/>
      </c>
    </row>
    <row r="71" spans="1:16" ht="21.75" customHeight="1" x14ac:dyDescent="0.25">
      <c r="A71" s="117"/>
      <c r="B71" s="117"/>
      <c r="C71" s="117"/>
      <c r="D71" s="120"/>
      <c r="E71" s="120"/>
      <c r="F71" s="120"/>
      <c r="G71" s="120"/>
      <c r="H71" s="120"/>
      <c r="I71" s="120"/>
      <c r="J71" s="120"/>
      <c r="K71" s="120"/>
      <c r="L71" s="120"/>
      <c r="M71" s="120"/>
      <c r="N71" s="120"/>
      <c r="O71" s="120"/>
      <c r="P71" s="71" t="str">
        <f t="shared" si="1"/>
        <v/>
      </c>
    </row>
    <row r="72" spans="1:16" ht="21.75" customHeight="1" x14ac:dyDescent="0.25">
      <c r="A72" s="117"/>
      <c r="B72" s="117"/>
      <c r="C72" s="117"/>
      <c r="D72" s="120"/>
      <c r="E72" s="120"/>
      <c r="F72" s="120"/>
      <c r="G72" s="120"/>
      <c r="H72" s="120"/>
      <c r="I72" s="120"/>
      <c r="J72" s="120"/>
      <c r="K72" s="120"/>
      <c r="L72" s="120"/>
      <c r="M72" s="120"/>
      <c r="N72" s="120"/>
      <c r="O72" s="120"/>
      <c r="P72" s="71" t="str">
        <f t="shared" si="1"/>
        <v/>
      </c>
    </row>
    <row r="73" spans="1:16" ht="21.75" customHeight="1" x14ac:dyDescent="0.25">
      <c r="A73" s="117"/>
      <c r="B73" s="117"/>
      <c r="C73" s="117"/>
      <c r="D73" s="120"/>
      <c r="E73" s="120"/>
      <c r="F73" s="120"/>
      <c r="G73" s="120"/>
      <c r="H73" s="120"/>
      <c r="I73" s="120"/>
      <c r="J73" s="120"/>
      <c r="K73" s="120"/>
      <c r="L73" s="120"/>
      <c r="M73" s="120"/>
      <c r="N73" s="120"/>
      <c r="O73" s="120"/>
      <c r="P73" s="71" t="str">
        <f t="shared" si="1"/>
        <v/>
      </c>
    </row>
    <row r="74" spans="1:16" ht="21.75" customHeight="1" x14ac:dyDescent="0.25">
      <c r="A74" s="117"/>
      <c r="B74" s="117"/>
      <c r="C74" s="117"/>
      <c r="D74" s="120"/>
      <c r="E74" s="120"/>
      <c r="F74" s="120"/>
      <c r="G74" s="120"/>
      <c r="H74" s="120"/>
      <c r="I74" s="120"/>
      <c r="J74" s="120"/>
      <c r="K74" s="120"/>
      <c r="L74" s="120"/>
      <c r="M74" s="120"/>
      <c r="N74" s="120"/>
      <c r="O74" s="120"/>
      <c r="P74" s="71" t="str">
        <f t="shared" si="1"/>
        <v/>
      </c>
    </row>
    <row r="75" spans="1:16" ht="21.75" customHeight="1" x14ac:dyDescent="0.25">
      <c r="A75" s="117"/>
      <c r="B75" s="117"/>
      <c r="C75" s="117"/>
      <c r="D75" s="120"/>
      <c r="E75" s="120"/>
      <c r="F75" s="120"/>
      <c r="G75" s="120"/>
      <c r="H75" s="120"/>
      <c r="I75" s="120"/>
      <c r="J75" s="120"/>
      <c r="K75" s="120"/>
      <c r="L75" s="120"/>
      <c r="M75" s="120"/>
      <c r="N75" s="120"/>
      <c r="O75" s="120"/>
      <c r="P75" s="71" t="str">
        <f t="shared" si="1"/>
        <v/>
      </c>
    </row>
    <row r="76" spans="1:16" ht="21.75" customHeight="1" x14ac:dyDescent="0.25">
      <c r="A76" s="117"/>
      <c r="B76" s="117"/>
      <c r="C76" s="117"/>
      <c r="D76" s="120"/>
      <c r="E76" s="120"/>
      <c r="F76" s="120"/>
      <c r="G76" s="120"/>
      <c r="H76" s="120"/>
      <c r="I76" s="120"/>
      <c r="J76" s="120"/>
      <c r="K76" s="120"/>
      <c r="L76" s="120"/>
      <c r="M76" s="120"/>
      <c r="N76" s="120"/>
      <c r="O76" s="120"/>
      <c r="P76" s="71" t="str">
        <f t="shared" si="1"/>
        <v/>
      </c>
    </row>
    <row r="77" spans="1:16" ht="21.75" customHeight="1" x14ac:dyDescent="0.25">
      <c r="A77" s="117"/>
      <c r="B77" s="117"/>
      <c r="C77" s="117"/>
      <c r="D77" s="120"/>
      <c r="E77" s="120"/>
      <c r="F77" s="120"/>
      <c r="G77" s="120"/>
      <c r="H77" s="120"/>
      <c r="I77" s="120"/>
      <c r="J77" s="120"/>
      <c r="K77" s="120"/>
      <c r="L77" s="120"/>
      <c r="M77" s="120"/>
      <c r="N77" s="120"/>
      <c r="O77" s="120"/>
      <c r="P77" s="71" t="str">
        <f t="shared" si="1"/>
        <v/>
      </c>
    </row>
    <row r="78" spans="1:16" ht="21.75" customHeight="1" x14ac:dyDescent="0.25">
      <c r="A78" s="117"/>
      <c r="B78" s="117"/>
      <c r="C78" s="117"/>
      <c r="D78" s="120"/>
      <c r="E78" s="120"/>
      <c r="F78" s="120"/>
      <c r="G78" s="120"/>
      <c r="H78" s="120"/>
      <c r="I78" s="120"/>
      <c r="J78" s="120"/>
      <c r="K78" s="120"/>
      <c r="L78" s="120"/>
      <c r="M78" s="120"/>
      <c r="N78" s="120"/>
      <c r="O78" s="120"/>
      <c r="P78" s="71" t="str">
        <f t="shared" si="1"/>
        <v/>
      </c>
    </row>
    <row r="79" spans="1:16" ht="21.75" customHeight="1" x14ac:dyDescent="0.25">
      <c r="A79" s="117"/>
      <c r="B79" s="117"/>
      <c r="C79" s="117"/>
      <c r="D79" s="120"/>
      <c r="E79" s="120"/>
      <c r="F79" s="120"/>
      <c r="G79" s="120"/>
      <c r="H79" s="120"/>
      <c r="I79" s="120"/>
      <c r="J79" s="120"/>
      <c r="K79" s="120"/>
      <c r="L79" s="120"/>
      <c r="M79" s="120"/>
      <c r="N79" s="120"/>
      <c r="O79" s="120"/>
      <c r="P79" s="71" t="str">
        <f t="shared" si="1"/>
        <v/>
      </c>
    </row>
    <row r="80" spans="1:16" ht="21.75" customHeight="1" x14ac:dyDescent="0.25">
      <c r="A80" s="117"/>
      <c r="B80" s="117"/>
      <c r="C80" s="117"/>
      <c r="D80" s="120"/>
      <c r="E80" s="120"/>
      <c r="F80" s="120"/>
      <c r="G80" s="120"/>
      <c r="H80" s="120"/>
      <c r="I80" s="120"/>
      <c r="J80" s="120"/>
      <c r="K80" s="120"/>
      <c r="L80" s="120"/>
      <c r="M80" s="120"/>
      <c r="N80" s="120"/>
      <c r="O80" s="120"/>
      <c r="P80" s="71" t="str">
        <f t="shared" si="1"/>
        <v/>
      </c>
    </row>
    <row r="81" spans="1:16" ht="21.75" customHeight="1" x14ac:dyDescent="0.25">
      <c r="A81" s="117"/>
      <c r="B81" s="117"/>
      <c r="C81" s="117"/>
      <c r="D81" s="120"/>
      <c r="E81" s="120"/>
      <c r="F81" s="120"/>
      <c r="G81" s="120"/>
      <c r="H81" s="120"/>
      <c r="I81" s="120"/>
      <c r="J81" s="120"/>
      <c r="K81" s="120"/>
      <c r="L81" s="120"/>
      <c r="M81" s="120"/>
      <c r="N81" s="120"/>
      <c r="O81" s="120"/>
      <c r="P81" s="71" t="str">
        <f t="shared" si="1"/>
        <v/>
      </c>
    </row>
    <row r="82" spans="1:16" ht="21.75" customHeight="1" x14ac:dyDescent="0.25">
      <c r="A82" s="117"/>
      <c r="B82" s="117"/>
      <c r="C82" s="117"/>
      <c r="D82" s="120"/>
      <c r="E82" s="120"/>
      <c r="F82" s="120"/>
      <c r="G82" s="120"/>
      <c r="H82" s="120"/>
      <c r="I82" s="120"/>
      <c r="J82" s="120"/>
      <c r="K82" s="120"/>
      <c r="L82" s="120"/>
      <c r="M82" s="120"/>
      <c r="N82" s="120"/>
      <c r="O82" s="120"/>
      <c r="P82" s="71" t="str">
        <f t="shared" si="1"/>
        <v/>
      </c>
    </row>
    <row r="83" spans="1:16" ht="21.75" customHeight="1" x14ac:dyDescent="0.25">
      <c r="A83" s="117"/>
      <c r="B83" s="117"/>
      <c r="C83" s="117"/>
      <c r="D83" s="120"/>
      <c r="E83" s="120"/>
      <c r="F83" s="120"/>
      <c r="G83" s="120"/>
      <c r="H83" s="120"/>
      <c r="I83" s="120"/>
      <c r="J83" s="120"/>
      <c r="K83" s="120"/>
      <c r="L83" s="120"/>
      <c r="M83" s="120"/>
      <c r="N83" s="120"/>
      <c r="O83" s="120"/>
      <c r="P83" s="71" t="str">
        <f t="shared" si="1"/>
        <v/>
      </c>
    </row>
    <row r="84" spans="1:16" ht="21.75" customHeight="1" x14ac:dyDescent="0.25">
      <c r="A84" s="121"/>
      <c r="B84" s="121"/>
      <c r="C84" s="121"/>
      <c r="D84" s="122"/>
      <c r="E84" s="122"/>
      <c r="F84" s="122"/>
      <c r="G84" s="122"/>
      <c r="H84" s="122"/>
      <c r="I84" s="122"/>
      <c r="J84" s="122"/>
      <c r="K84" s="122"/>
      <c r="L84" s="122"/>
      <c r="M84" s="122"/>
      <c r="N84" s="122"/>
      <c r="O84" s="122"/>
      <c r="P84" s="71" t="str">
        <f t="shared" si="1"/>
        <v/>
      </c>
    </row>
    <row r="85" spans="1:16" ht="21.75" customHeight="1" x14ac:dyDescent="0.25">
      <c r="A85" s="121"/>
      <c r="B85" s="121"/>
      <c r="C85" s="121"/>
      <c r="D85" s="122"/>
      <c r="E85" s="122"/>
      <c r="F85" s="122"/>
      <c r="G85" s="122"/>
      <c r="H85" s="122"/>
      <c r="I85" s="122"/>
      <c r="J85" s="122"/>
      <c r="K85" s="122"/>
      <c r="L85" s="122"/>
      <c r="M85" s="122"/>
      <c r="N85" s="122"/>
      <c r="O85" s="122"/>
      <c r="P85" s="71" t="str">
        <f t="shared" si="1"/>
        <v/>
      </c>
    </row>
    <row r="86" spans="1:16" ht="21.75" customHeight="1" x14ac:dyDescent="0.25">
      <c r="A86" s="121"/>
      <c r="B86" s="121"/>
      <c r="C86" s="121"/>
      <c r="D86" s="122"/>
      <c r="E86" s="122"/>
      <c r="F86" s="122"/>
      <c r="G86" s="122"/>
      <c r="H86" s="122"/>
      <c r="I86" s="122"/>
      <c r="J86" s="122"/>
      <c r="K86" s="122"/>
      <c r="L86" s="122"/>
      <c r="M86" s="122"/>
      <c r="N86" s="122"/>
      <c r="O86" s="122"/>
      <c r="P86" s="71" t="str">
        <f t="shared" si="1"/>
        <v/>
      </c>
    </row>
    <row r="87" spans="1:16" ht="21.75" customHeight="1" x14ac:dyDescent="0.25">
      <c r="A87" s="121"/>
      <c r="B87" s="121"/>
      <c r="C87" s="121"/>
      <c r="D87" s="122"/>
      <c r="E87" s="122"/>
      <c r="F87" s="122"/>
      <c r="G87" s="122"/>
      <c r="H87" s="122"/>
      <c r="I87" s="122"/>
      <c r="J87" s="122"/>
      <c r="K87" s="122"/>
      <c r="L87" s="122"/>
      <c r="M87" s="122"/>
      <c r="N87" s="122"/>
      <c r="O87" s="122"/>
      <c r="P87" s="71" t="str">
        <f t="shared" si="1"/>
        <v/>
      </c>
    </row>
    <row r="88" spans="1:16" ht="21.75" customHeight="1" x14ac:dyDescent="0.25">
      <c r="A88" s="121"/>
      <c r="B88" s="121"/>
      <c r="C88" s="121"/>
      <c r="D88" s="122"/>
      <c r="E88" s="122"/>
      <c r="F88" s="122"/>
      <c r="G88" s="122"/>
      <c r="H88" s="122"/>
      <c r="I88" s="122"/>
      <c r="J88" s="122"/>
      <c r="K88" s="122"/>
      <c r="L88" s="122"/>
      <c r="M88" s="122"/>
      <c r="N88" s="122"/>
      <c r="O88" s="122"/>
      <c r="P88" s="71" t="str">
        <f t="shared" si="1"/>
        <v/>
      </c>
    </row>
    <row r="89" spans="1:16" ht="21.75" customHeight="1" x14ac:dyDescent="0.25">
      <c r="A89" s="121"/>
      <c r="B89" s="121"/>
      <c r="C89" s="121"/>
      <c r="D89" s="122"/>
      <c r="E89" s="122"/>
      <c r="F89" s="122"/>
      <c r="G89" s="122"/>
      <c r="H89" s="122"/>
      <c r="I89" s="122"/>
      <c r="J89" s="122"/>
      <c r="K89" s="122"/>
      <c r="L89" s="122"/>
      <c r="M89" s="122"/>
      <c r="N89" s="122"/>
      <c r="O89" s="122"/>
      <c r="P89" s="71" t="str">
        <f t="shared" si="1"/>
        <v/>
      </c>
    </row>
    <row r="90" spans="1:16" ht="21.75" customHeight="1" x14ac:dyDescent="0.25">
      <c r="A90" s="121"/>
      <c r="B90" s="121"/>
      <c r="C90" s="121"/>
      <c r="D90" s="122"/>
      <c r="E90" s="122"/>
      <c r="F90" s="122"/>
      <c r="G90" s="122"/>
      <c r="H90" s="122"/>
      <c r="I90" s="122"/>
      <c r="J90" s="122"/>
      <c r="K90" s="122"/>
      <c r="L90" s="122"/>
      <c r="M90" s="122"/>
      <c r="N90" s="122"/>
      <c r="O90" s="122"/>
      <c r="P90" s="71" t="str">
        <f t="shared" si="1"/>
        <v/>
      </c>
    </row>
    <row r="91" spans="1:16" ht="21.75" customHeight="1" x14ac:dyDescent="0.25">
      <c r="A91" s="121"/>
      <c r="B91" s="121"/>
      <c r="C91" s="121"/>
      <c r="D91" s="122"/>
      <c r="E91" s="122"/>
      <c r="F91" s="122"/>
      <c r="G91" s="122"/>
      <c r="H91" s="122"/>
      <c r="I91" s="122"/>
      <c r="J91" s="122"/>
      <c r="K91" s="122"/>
      <c r="L91" s="122"/>
      <c r="M91" s="122"/>
      <c r="N91" s="122"/>
      <c r="O91" s="122"/>
      <c r="P91" s="71" t="str">
        <f t="shared" si="1"/>
        <v/>
      </c>
    </row>
    <row r="92" spans="1:16" ht="21.75" customHeight="1" x14ac:dyDescent="0.25">
      <c r="A92" s="121"/>
      <c r="B92" s="121"/>
      <c r="C92" s="121"/>
      <c r="D92" s="122"/>
      <c r="E92" s="122"/>
      <c r="F92" s="122"/>
      <c r="G92" s="122"/>
      <c r="H92" s="122"/>
      <c r="I92" s="122"/>
      <c r="J92" s="122"/>
      <c r="K92" s="122"/>
      <c r="L92" s="122"/>
      <c r="M92" s="122"/>
      <c r="N92" s="122"/>
      <c r="O92" s="122"/>
      <c r="P92" s="71" t="str">
        <f t="shared" si="1"/>
        <v/>
      </c>
    </row>
    <row r="93" spans="1:16" ht="21.75" customHeight="1" x14ac:dyDescent="0.25">
      <c r="A93" s="117"/>
      <c r="B93" s="117"/>
      <c r="C93" s="117"/>
      <c r="D93" s="120"/>
      <c r="E93" s="120"/>
      <c r="F93" s="120"/>
      <c r="G93" s="120"/>
      <c r="H93" s="120"/>
      <c r="I93" s="120"/>
      <c r="J93" s="120"/>
      <c r="K93" s="120"/>
      <c r="L93" s="120"/>
      <c r="M93" s="120"/>
      <c r="N93" s="120"/>
      <c r="O93" s="120"/>
      <c r="P93" s="71" t="str">
        <f t="shared" si="1"/>
        <v/>
      </c>
    </row>
    <row r="94" spans="1:16" ht="21.75" customHeight="1" x14ac:dyDescent="0.25">
      <c r="A94" s="117"/>
      <c r="B94" s="117"/>
      <c r="C94" s="117"/>
      <c r="D94" s="120"/>
      <c r="E94" s="120"/>
      <c r="F94" s="120"/>
      <c r="G94" s="120"/>
      <c r="H94" s="120"/>
      <c r="I94" s="120"/>
      <c r="J94" s="120"/>
      <c r="K94" s="120"/>
      <c r="L94" s="120"/>
      <c r="M94" s="120"/>
      <c r="N94" s="120"/>
      <c r="O94" s="120"/>
      <c r="P94" s="71" t="str">
        <f t="shared" si="1"/>
        <v/>
      </c>
    </row>
    <row r="95" spans="1:16" ht="21.75" customHeight="1" x14ac:dyDescent="0.25">
      <c r="A95" s="117"/>
      <c r="B95" s="117"/>
      <c r="C95" s="117"/>
      <c r="D95" s="120"/>
      <c r="E95" s="120"/>
      <c r="F95" s="120"/>
      <c r="G95" s="120"/>
      <c r="H95" s="120"/>
      <c r="I95" s="120"/>
      <c r="J95" s="120"/>
      <c r="K95" s="120"/>
      <c r="L95" s="120"/>
      <c r="M95" s="120"/>
      <c r="N95" s="120"/>
      <c r="O95" s="120"/>
      <c r="P95" s="71" t="str">
        <f t="shared" si="1"/>
        <v/>
      </c>
    </row>
    <row r="96" spans="1:16" ht="21.75" customHeight="1" x14ac:dyDescent="0.25">
      <c r="A96" s="117"/>
      <c r="B96" s="117"/>
      <c r="C96" s="117"/>
      <c r="D96" s="120"/>
      <c r="E96" s="120"/>
      <c r="F96" s="120"/>
      <c r="G96" s="120"/>
      <c r="H96" s="120"/>
      <c r="I96" s="120"/>
      <c r="J96" s="120"/>
      <c r="K96" s="120"/>
      <c r="L96" s="120"/>
      <c r="M96" s="120"/>
      <c r="N96" s="120"/>
      <c r="O96" s="120"/>
      <c r="P96" s="71" t="str">
        <f t="shared" si="1"/>
        <v/>
      </c>
    </row>
    <row r="97" spans="1:16" ht="21.75" customHeight="1" x14ac:dyDescent="0.25">
      <c r="A97" s="117"/>
      <c r="B97" s="117"/>
      <c r="C97" s="117"/>
      <c r="D97" s="120"/>
      <c r="E97" s="120"/>
      <c r="F97" s="120"/>
      <c r="G97" s="120"/>
      <c r="H97" s="120"/>
      <c r="I97" s="120"/>
      <c r="J97" s="120"/>
      <c r="K97" s="120"/>
      <c r="L97" s="120"/>
      <c r="M97" s="120"/>
      <c r="N97" s="120"/>
      <c r="O97" s="120"/>
      <c r="P97" s="71" t="str">
        <f t="shared" si="1"/>
        <v/>
      </c>
    </row>
    <row r="98" spans="1:16" ht="21.75" customHeight="1" x14ac:dyDescent="0.25">
      <c r="A98" s="117"/>
      <c r="B98" s="117"/>
      <c r="C98" s="117"/>
      <c r="D98" s="120"/>
      <c r="E98" s="120"/>
      <c r="F98" s="120"/>
      <c r="G98" s="120"/>
      <c r="H98" s="120"/>
      <c r="I98" s="120"/>
      <c r="J98" s="120"/>
      <c r="K98" s="120"/>
      <c r="L98" s="120"/>
      <c r="M98" s="120"/>
      <c r="N98" s="120"/>
      <c r="O98" s="120"/>
      <c r="P98" s="71" t="str">
        <f t="shared" si="1"/>
        <v/>
      </c>
    </row>
    <row r="99" spans="1:16" ht="21.75" customHeight="1" x14ac:dyDescent="0.25">
      <c r="A99" s="117"/>
      <c r="B99" s="117"/>
      <c r="C99" s="117"/>
      <c r="D99" s="120"/>
      <c r="E99" s="120"/>
      <c r="F99" s="120"/>
      <c r="G99" s="120"/>
      <c r="H99" s="120"/>
      <c r="I99" s="120"/>
      <c r="J99" s="120"/>
      <c r="K99" s="120"/>
      <c r="L99" s="120"/>
      <c r="M99" s="120"/>
      <c r="N99" s="120"/>
      <c r="O99" s="120"/>
      <c r="P99" s="71" t="str">
        <f t="shared" si="1"/>
        <v/>
      </c>
    </row>
    <row r="100" spans="1:16" ht="21.75" customHeight="1" x14ac:dyDescent="0.25">
      <c r="A100" s="117"/>
      <c r="B100" s="117"/>
      <c r="C100" s="117"/>
      <c r="D100" s="120"/>
      <c r="E100" s="120"/>
      <c r="F100" s="120"/>
      <c r="G100" s="120"/>
      <c r="H100" s="120"/>
      <c r="I100" s="120"/>
      <c r="J100" s="120"/>
      <c r="K100" s="120"/>
      <c r="L100" s="120"/>
      <c r="M100" s="120"/>
      <c r="N100" s="120"/>
      <c r="O100" s="120"/>
      <c r="P100" s="71" t="str">
        <f t="shared" si="1"/>
        <v/>
      </c>
    </row>
    <row r="101" spans="1:16" ht="21.75" customHeight="1" x14ac:dyDescent="0.25">
      <c r="A101" s="121"/>
      <c r="B101" s="121"/>
      <c r="C101" s="121"/>
      <c r="D101" s="122"/>
      <c r="E101" s="122"/>
      <c r="F101" s="122"/>
      <c r="G101" s="122"/>
      <c r="H101" s="122"/>
      <c r="I101" s="122"/>
      <c r="J101" s="122"/>
      <c r="K101" s="122"/>
      <c r="L101" s="122"/>
      <c r="M101" s="122"/>
      <c r="N101" s="122"/>
      <c r="O101" s="122"/>
      <c r="P101" s="71" t="str">
        <f t="shared" si="1"/>
        <v/>
      </c>
    </row>
    <row r="102" spans="1:16" ht="21.75" customHeight="1" x14ac:dyDescent="0.25">
      <c r="A102" s="121"/>
      <c r="B102" s="121"/>
      <c r="C102" s="121"/>
      <c r="D102" s="122"/>
      <c r="E102" s="122"/>
      <c r="F102" s="122"/>
      <c r="G102" s="122"/>
      <c r="H102" s="122"/>
      <c r="I102" s="122"/>
      <c r="J102" s="122"/>
      <c r="K102" s="122"/>
      <c r="L102" s="122"/>
      <c r="M102" s="122"/>
      <c r="N102" s="122"/>
      <c r="O102" s="122"/>
      <c r="P102" s="71" t="str">
        <f t="shared" si="1"/>
        <v/>
      </c>
    </row>
    <row r="103" spans="1:16" ht="21.75" customHeight="1" x14ac:dyDescent="0.25">
      <c r="A103" s="121"/>
      <c r="B103" s="121"/>
      <c r="C103" s="121"/>
      <c r="D103" s="122"/>
      <c r="E103" s="122"/>
      <c r="F103" s="122"/>
      <c r="G103" s="122"/>
      <c r="H103" s="122"/>
      <c r="I103" s="122"/>
      <c r="J103" s="122"/>
      <c r="K103" s="122"/>
      <c r="L103" s="122"/>
      <c r="M103" s="122"/>
      <c r="N103" s="122"/>
      <c r="O103" s="122"/>
      <c r="P103" s="71" t="str">
        <f t="shared" si="1"/>
        <v/>
      </c>
    </row>
    <row r="104" spans="1:16" ht="21.75" customHeight="1" x14ac:dyDescent="0.25">
      <c r="A104" s="121"/>
      <c r="B104" s="121"/>
      <c r="C104" s="121"/>
      <c r="D104" s="122"/>
      <c r="E104" s="122"/>
      <c r="F104" s="122"/>
      <c r="G104" s="122"/>
      <c r="H104" s="122"/>
      <c r="I104" s="122"/>
      <c r="J104" s="122"/>
      <c r="K104" s="122"/>
      <c r="L104" s="122"/>
      <c r="M104" s="122"/>
      <c r="N104" s="122"/>
      <c r="O104" s="122"/>
      <c r="P104" s="71" t="str">
        <f t="shared" si="1"/>
        <v/>
      </c>
    </row>
    <row r="105" spans="1:16" ht="21.75" customHeight="1" x14ac:dyDescent="0.25">
      <c r="A105" s="121"/>
      <c r="B105" s="121"/>
      <c r="C105" s="121"/>
      <c r="D105" s="122"/>
      <c r="E105" s="122"/>
      <c r="F105" s="122"/>
      <c r="G105" s="122"/>
      <c r="H105" s="122"/>
      <c r="I105" s="122"/>
      <c r="J105" s="122"/>
      <c r="K105" s="122"/>
      <c r="L105" s="122"/>
      <c r="M105" s="122"/>
      <c r="N105" s="122"/>
      <c r="O105" s="122"/>
      <c r="P105" s="71" t="str">
        <f t="shared" si="1"/>
        <v/>
      </c>
    </row>
    <row r="106" spans="1:16" ht="21.75" customHeight="1" x14ac:dyDescent="0.25">
      <c r="A106" s="121"/>
      <c r="B106" s="121"/>
      <c r="C106" s="121"/>
      <c r="D106" s="122"/>
      <c r="E106" s="122"/>
      <c r="F106" s="122"/>
      <c r="G106" s="122"/>
      <c r="H106" s="122"/>
      <c r="I106" s="122"/>
      <c r="J106" s="122"/>
      <c r="K106" s="122"/>
      <c r="L106" s="122"/>
      <c r="M106" s="122"/>
      <c r="N106" s="122"/>
      <c r="O106" s="122"/>
      <c r="P106" s="71" t="str">
        <f t="shared" si="1"/>
        <v/>
      </c>
    </row>
    <row r="107" spans="1:16" ht="21.75" customHeight="1" x14ac:dyDescent="0.25">
      <c r="A107" s="121"/>
      <c r="B107" s="121"/>
      <c r="C107" s="121"/>
      <c r="D107" s="122"/>
      <c r="E107" s="122"/>
      <c r="F107" s="122"/>
      <c r="G107" s="122"/>
      <c r="H107" s="122"/>
      <c r="I107" s="122"/>
      <c r="J107" s="122"/>
      <c r="K107" s="122"/>
      <c r="L107" s="122"/>
      <c r="M107" s="122"/>
      <c r="N107" s="122"/>
      <c r="O107" s="122"/>
      <c r="P107" s="71" t="str">
        <f t="shared" si="1"/>
        <v/>
      </c>
    </row>
    <row r="108" spans="1:16" ht="21.75" customHeight="1" x14ac:dyDescent="0.25">
      <c r="A108" s="121"/>
      <c r="B108" s="121"/>
      <c r="C108" s="121"/>
      <c r="D108" s="122"/>
      <c r="E108" s="122"/>
      <c r="F108" s="122"/>
      <c r="G108" s="122"/>
      <c r="H108" s="122"/>
      <c r="I108" s="122"/>
      <c r="J108" s="122"/>
      <c r="K108" s="122"/>
      <c r="L108" s="122"/>
      <c r="M108" s="122"/>
      <c r="N108" s="122"/>
      <c r="O108" s="122"/>
      <c r="P108" s="71" t="str">
        <f t="shared" si="1"/>
        <v/>
      </c>
    </row>
    <row r="109" spans="1:16" ht="21.75" customHeight="1" x14ac:dyDescent="0.25">
      <c r="A109" s="121"/>
      <c r="B109" s="121"/>
      <c r="C109" s="121"/>
      <c r="D109" s="122"/>
      <c r="E109" s="122"/>
      <c r="F109" s="122"/>
      <c r="G109" s="122"/>
      <c r="H109" s="122"/>
      <c r="I109" s="122"/>
      <c r="J109" s="122"/>
      <c r="K109" s="122"/>
      <c r="L109" s="122"/>
      <c r="M109" s="122"/>
      <c r="N109" s="122"/>
      <c r="O109" s="122"/>
      <c r="P109" s="71" t="str">
        <f t="shared" si="1"/>
        <v/>
      </c>
    </row>
    <row r="110" spans="1:16" ht="22.5" customHeight="1" x14ac:dyDescent="0.25">
      <c r="A110" s="117"/>
      <c r="B110" s="117"/>
      <c r="C110" s="117"/>
      <c r="D110" s="120"/>
      <c r="E110" s="120"/>
      <c r="F110" s="120"/>
      <c r="G110" s="120"/>
      <c r="H110" s="120"/>
      <c r="I110" s="120"/>
      <c r="J110" s="120"/>
      <c r="K110" s="120"/>
      <c r="L110" s="120"/>
      <c r="M110" s="120"/>
      <c r="N110" s="120"/>
      <c r="O110" s="120"/>
      <c r="P110" s="71" t="str">
        <f t="shared" si="1"/>
        <v/>
      </c>
    </row>
    <row r="111" spans="1:16" ht="22.5" customHeight="1" x14ac:dyDescent="0.25">
      <c r="A111" s="117"/>
      <c r="B111" s="117"/>
      <c r="C111" s="117"/>
      <c r="D111" s="120"/>
      <c r="E111" s="120"/>
      <c r="F111" s="120"/>
      <c r="G111" s="120"/>
      <c r="H111" s="120"/>
      <c r="I111" s="120"/>
      <c r="J111" s="120"/>
      <c r="K111" s="120"/>
      <c r="L111" s="120"/>
      <c r="M111" s="120"/>
      <c r="N111" s="120"/>
      <c r="O111" s="120"/>
      <c r="P111" s="71" t="str">
        <f t="shared" si="1"/>
        <v/>
      </c>
    </row>
    <row r="112" spans="1:16" ht="22.5" customHeight="1" x14ac:dyDescent="0.25">
      <c r="A112" s="117"/>
      <c r="B112" s="117"/>
      <c r="C112" s="117"/>
      <c r="D112" s="120"/>
      <c r="E112" s="120"/>
      <c r="F112" s="120"/>
      <c r="G112" s="120"/>
      <c r="H112" s="120"/>
      <c r="I112" s="120"/>
      <c r="J112" s="120"/>
      <c r="K112" s="120"/>
      <c r="L112" s="120"/>
      <c r="M112" s="120"/>
      <c r="N112" s="120"/>
      <c r="O112" s="120"/>
      <c r="P112" s="71" t="str">
        <f t="shared" si="1"/>
        <v/>
      </c>
    </row>
    <row r="113" spans="1:16" ht="22.5" customHeight="1" x14ac:dyDescent="0.25">
      <c r="A113" s="117"/>
      <c r="B113" s="117"/>
      <c r="C113" s="117"/>
      <c r="D113" s="120"/>
      <c r="E113" s="120"/>
      <c r="F113" s="120"/>
      <c r="G113" s="120"/>
      <c r="H113" s="120"/>
      <c r="I113" s="120"/>
      <c r="J113" s="120"/>
      <c r="K113" s="120"/>
      <c r="L113" s="120"/>
      <c r="M113" s="120"/>
      <c r="N113" s="120"/>
      <c r="O113" s="120"/>
      <c r="P113" s="71" t="str">
        <f t="shared" si="1"/>
        <v/>
      </c>
    </row>
    <row r="114" spans="1:16" ht="22.5" customHeight="1" x14ac:dyDescent="0.25">
      <c r="A114" s="117"/>
      <c r="B114" s="117"/>
      <c r="C114" s="117"/>
      <c r="D114" s="120"/>
      <c r="E114" s="120"/>
      <c r="F114" s="120"/>
      <c r="G114" s="120"/>
      <c r="H114" s="120"/>
      <c r="I114" s="120"/>
      <c r="J114" s="120"/>
      <c r="K114" s="120"/>
      <c r="L114" s="120"/>
      <c r="M114" s="120"/>
      <c r="N114" s="120"/>
      <c r="O114" s="120"/>
      <c r="P114" s="71" t="str">
        <f t="shared" si="1"/>
        <v/>
      </c>
    </row>
    <row r="115" spans="1:16" ht="22.5" customHeight="1" x14ac:dyDescent="0.25">
      <c r="A115" s="117"/>
      <c r="B115" s="117"/>
      <c r="C115" s="117"/>
      <c r="D115" s="120"/>
      <c r="E115" s="120"/>
      <c r="F115" s="120"/>
      <c r="G115" s="120"/>
      <c r="H115" s="120"/>
      <c r="I115" s="120"/>
      <c r="J115" s="120"/>
      <c r="K115" s="120"/>
      <c r="L115" s="120"/>
      <c r="M115" s="120"/>
      <c r="N115" s="120"/>
      <c r="O115" s="120"/>
      <c r="P115" s="71" t="str">
        <f t="shared" si="1"/>
        <v/>
      </c>
    </row>
    <row r="116" spans="1:16" ht="22.5" customHeight="1" x14ac:dyDescent="0.25">
      <c r="A116" s="117"/>
      <c r="B116" s="117"/>
      <c r="C116" s="117"/>
      <c r="D116" s="120"/>
      <c r="E116" s="120"/>
      <c r="F116" s="120"/>
      <c r="G116" s="120"/>
      <c r="H116" s="120"/>
      <c r="I116" s="120"/>
      <c r="J116" s="120"/>
      <c r="K116" s="120"/>
      <c r="L116" s="120"/>
      <c r="M116" s="120"/>
      <c r="N116" s="120"/>
      <c r="O116" s="120"/>
      <c r="P116" s="71" t="str">
        <f t="shared" si="1"/>
        <v/>
      </c>
    </row>
    <row r="117" spans="1:16" ht="22.5" customHeight="1" x14ac:dyDescent="0.25">
      <c r="A117" s="117"/>
      <c r="B117" s="117"/>
      <c r="C117" s="117"/>
      <c r="D117" s="120"/>
      <c r="E117" s="120"/>
      <c r="F117" s="120"/>
      <c r="G117" s="120"/>
      <c r="H117" s="120"/>
      <c r="I117" s="120"/>
      <c r="J117" s="120"/>
      <c r="K117" s="120"/>
      <c r="L117" s="120"/>
      <c r="M117" s="120"/>
      <c r="N117" s="120"/>
      <c r="O117" s="120"/>
      <c r="P117" s="71" t="str">
        <f t="shared" si="1"/>
        <v/>
      </c>
    </row>
    <row r="118" spans="1:16" ht="22.5" customHeight="1" x14ac:dyDescent="0.25">
      <c r="A118" s="117"/>
      <c r="B118" s="117"/>
      <c r="C118" s="117"/>
      <c r="D118" s="120"/>
      <c r="E118" s="120"/>
      <c r="F118" s="120"/>
      <c r="G118" s="120"/>
      <c r="H118" s="120"/>
      <c r="I118" s="120"/>
      <c r="J118" s="120"/>
      <c r="K118" s="120"/>
      <c r="L118" s="120"/>
      <c r="M118" s="120"/>
      <c r="N118" s="120"/>
      <c r="O118" s="120"/>
      <c r="P118" s="71" t="str">
        <f t="shared" si="1"/>
        <v/>
      </c>
    </row>
    <row r="119" spans="1:16" ht="22.5" customHeight="1" x14ac:dyDescent="0.25">
      <c r="A119" s="117"/>
      <c r="B119" s="117"/>
      <c r="C119" s="117"/>
      <c r="D119" s="120"/>
      <c r="E119" s="120"/>
      <c r="F119" s="120"/>
      <c r="G119" s="120"/>
      <c r="H119" s="120"/>
      <c r="I119" s="120"/>
      <c r="J119" s="120"/>
      <c r="K119" s="120"/>
      <c r="L119" s="120"/>
      <c r="M119" s="120"/>
      <c r="N119" s="120"/>
      <c r="O119" s="120"/>
      <c r="P119" s="71" t="str">
        <f t="shared" si="1"/>
        <v/>
      </c>
    </row>
    <row r="120" spans="1:16" ht="22.5" customHeight="1" x14ac:dyDescent="0.25">
      <c r="A120" s="117"/>
      <c r="B120" s="117"/>
      <c r="C120" s="117"/>
      <c r="D120" s="120"/>
      <c r="E120" s="120"/>
      <c r="F120" s="120"/>
      <c r="G120" s="120"/>
      <c r="H120" s="120"/>
      <c r="I120" s="120"/>
      <c r="J120" s="120"/>
      <c r="K120" s="120"/>
      <c r="L120" s="120"/>
      <c r="M120" s="120"/>
      <c r="N120" s="120"/>
      <c r="O120" s="120"/>
      <c r="P120" s="71" t="str">
        <f t="shared" si="1"/>
        <v/>
      </c>
    </row>
    <row r="121" spans="1:16" ht="22.5" customHeight="1" x14ac:dyDescent="0.25">
      <c r="A121" s="117"/>
      <c r="B121" s="117"/>
      <c r="C121" s="117"/>
      <c r="D121" s="120"/>
      <c r="E121" s="120"/>
      <c r="F121" s="120"/>
      <c r="G121" s="120"/>
      <c r="H121" s="120"/>
      <c r="I121" s="120"/>
      <c r="J121" s="120"/>
      <c r="K121" s="120"/>
      <c r="L121" s="120"/>
      <c r="M121" s="120"/>
      <c r="N121" s="120"/>
      <c r="O121" s="120"/>
      <c r="P121" s="71" t="str">
        <f t="shared" si="1"/>
        <v/>
      </c>
    </row>
    <row r="122" spans="1:16" ht="22.5" customHeight="1" x14ac:dyDescent="0.25">
      <c r="A122" s="117"/>
      <c r="B122" s="117"/>
      <c r="C122" s="117"/>
      <c r="D122" s="120"/>
      <c r="E122" s="120"/>
      <c r="F122" s="120"/>
      <c r="G122" s="120"/>
      <c r="H122" s="120"/>
      <c r="I122" s="120"/>
      <c r="J122" s="120"/>
      <c r="K122" s="120"/>
      <c r="L122" s="120"/>
      <c r="M122" s="120"/>
      <c r="N122" s="120"/>
      <c r="O122" s="120"/>
      <c r="P122" s="71" t="str">
        <f t="shared" si="1"/>
        <v/>
      </c>
    </row>
    <row r="123" spans="1:16" ht="22.5" customHeight="1" x14ac:dyDescent="0.25">
      <c r="A123" s="117"/>
      <c r="B123" s="117"/>
      <c r="C123" s="117"/>
      <c r="D123" s="120"/>
      <c r="E123" s="120"/>
      <c r="F123" s="120"/>
      <c r="G123" s="120"/>
      <c r="H123" s="120"/>
      <c r="I123" s="120"/>
      <c r="J123" s="120"/>
      <c r="K123" s="120"/>
      <c r="L123" s="120"/>
      <c r="M123" s="120"/>
      <c r="N123" s="120"/>
      <c r="O123" s="120"/>
      <c r="P123" s="71" t="str">
        <f t="shared" si="1"/>
        <v/>
      </c>
    </row>
    <row r="124" spans="1:16" ht="22.5" customHeight="1" x14ac:dyDescent="0.25">
      <c r="A124" s="117"/>
      <c r="B124" s="117"/>
      <c r="C124" s="117"/>
      <c r="D124" s="120"/>
      <c r="E124" s="120"/>
      <c r="F124" s="120"/>
      <c r="G124" s="120"/>
      <c r="H124" s="120"/>
      <c r="I124" s="120"/>
      <c r="J124" s="120"/>
      <c r="K124" s="120"/>
      <c r="L124" s="120"/>
      <c r="M124" s="120"/>
      <c r="N124" s="120"/>
      <c r="O124" s="120"/>
      <c r="P124" s="71" t="str">
        <f t="shared" si="1"/>
        <v/>
      </c>
    </row>
    <row r="125" spans="1:16" ht="22.5" customHeight="1" x14ac:dyDescent="0.25">
      <c r="A125" s="117"/>
      <c r="B125" s="117"/>
      <c r="C125" s="117"/>
      <c r="D125" s="120"/>
      <c r="E125" s="120"/>
      <c r="F125" s="120"/>
      <c r="G125" s="120"/>
      <c r="H125" s="120"/>
      <c r="I125" s="120"/>
      <c r="J125" s="120"/>
      <c r="K125" s="120"/>
      <c r="L125" s="120"/>
      <c r="M125" s="120"/>
      <c r="N125" s="120"/>
      <c r="O125" s="120"/>
      <c r="P125" s="71" t="str">
        <f t="shared" si="1"/>
        <v/>
      </c>
    </row>
    <row r="126" spans="1:16" ht="22.5" customHeight="1" x14ac:dyDescent="0.25">
      <c r="A126" s="117"/>
      <c r="B126" s="117"/>
      <c r="C126" s="117"/>
      <c r="D126" s="120"/>
      <c r="E126" s="120"/>
      <c r="F126" s="120"/>
      <c r="G126" s="120"/>
      <c r="H126" s="120"/>
      <c r="I126" s="120"/>
      <c r="J126" s="120"/>
      <c r="K126" s="120"/>
      <c r="L126" s="120"/>
      <c r="M126" s="120"/>
      <c r="N126" s="120"/>
      <c r="O126" s="120"/>
      <c r="P126" s="71" t="str">
        <f t="shared" si="1"/>
        <v/>
      </c>
    </row>
    <row r="127" spans="1:16" ht="22.5" customHeight="1" x14ac:dyDescent="0.25">
      <c r="A127" s="117"/>
      <c r="B127" s="117"/>
      <c r="C127" s="117"/>
      <c r="D127" s="120"/>
      <c r="E127" s="120"/>
      <c r="F127" s="120"/>
      <c r="G127" s="120"/>
      <c r="H127" s="120"/>
      <c r="I127" s="120"/>
      <c r="J127" s="120"/>
      <c r="K127" s="120"/>
      <c r="L127" s="120"/>
      <c r="M127" s="120"/>
      <c r="N127" s="120"/>
      <c r="O127" s="120"/>
      <c r="P127" s="71" t="str">
        <f t="shared" si="1"/>
        <v/>
      </c>
    </row>
    <row r="128" spans="1:16" ht="22.5" customHeight="1" x14ac:dyDescent="0.25">
      <c r="A128" s="117"/>
      <c r="B128" s="117"/>
      <c r="C128" s="117"/>
      <c r="D128" s="120"/>
      <c r="E128" s="120"/>
      <c r="F128" s="120"/>
      <c r="G128" s="120"/>
      <c r="H128" s="120"/>
      <c r="I128" s="120"/>
      <c r="J128" s="120"/>
      <c r="K128" s="120"/>
      <c r="L128" s="120"/>
      <c r="M128" s="120"/>
      <c r="N128" s="120"/>
      <c r="O128" s="120"/>
      <c r="P128" s="71" t="str">
        <f t="shared" si="1"/>
        <v/>
      </c>
    </row>
    <row r="129" spans="1:16" ht="22.5" customHeight="1" x14ac:dyDescent="0.25">
      <c r="A129" s="117"/>
      <c r="B129" s="117"/>
      <c r="C129" s="117"/>
      <c r="D129" s="120"/>
      <c r="E129" s="120"/>
      <c r="F129" s="120"/>
      <c r="G129" s="120"/>
      <c r="H129" s="120"/>
      <c r="I129" s="120"/>
      <c r="J129" s="120"/>
      <c r="K129" s="120"/>
      <c r="L129" s="120"/>
      <c r="M129" s="120"/>
      <c r="N129" s="120"/>
      <c r="O129" s="120"/>
      <c r="P129" s="71" t="str">
        <f t="shared" si="1"/>
        <v/>
      </c>
    </row>
    <row r="130" spans="1:16" ht="22.5" customHeight="1" x14ac:dyDescent="0.25">
      <c r="A130" s="117"/>
      <c r="B130" s="117"/>
      <c r="C130" s="117"/>
      <c r="D130" s="120"/>
      <c r="E130" s="120"/>
      <c r="F130" s="120"/>
      <c r="G130" s="120"/>
      <c r="H130" s="120"/>
      <c r="I130" s="120"/>
      <c r="J130" s="120"/>
      <c r="K130" s="120"/>
      <c r="L130" s="120"/>
      <c r="M130" s="120"/>
      <c r="N130" s="120"/>
      <c r="O130" s="120"/>
      <c r="P130" s="71" t="str">
        <f t="shared" si="1"/>
        <v/>
      </c>
    </row>
    <row r="131" spans="1:16" ht="22.5" customHeight="1" x14ac:dyDescent="0.25">
      <c r="A131" s="117"/>
      <c r="B131" s="117"/>
      <c r="C131" s="117"/>
      <c r="D131" s="120"/>
      <c r="E131" s="120"/>
      <c r="F131" s="120"/>
      <c r="G131" s="120"/>
      <c r="H131" s="120"/>
      <c r="I131" s="120"/>
      <c r="J131" s="120"/>
      <c r="K131" s="120"/>
      <c r="L131" s="120"/>
      <c r="M131" s="120"/>
      <c r="N131" s="120"/>
      <c r="O131" s="120"/>
      <c r="P131" s="71" t="str">
        <f t="shared" si="1"/>
        <v/>
      </c>
    </row>
    <row r="132" spans="1:16" ht="22.5" customHeight="1" x14ac:dyDescent="0.25">
      <c r="A132" s="117"/>
      <c r="B132" s="117"/>
      <c r="C132" s="117"/>
      <c r="D132" s="120"/>
      <c r="E132" s="120"/>
      <c r="F132" s="120"/>
      <c r="G132" s="120"/>
      <c r="H132" s="120"/>
      <c r="I132" s="120"/>
      <c r="J132" s="120"/>
      <c r="K132" s="120"/>
      <c r="L132" s="120"/>
      <c r="M132" s="120"/>
      <c r="N132" s="120"/>
      <c r="O132" s="120"/>
      <c r="P132" s="71" t="str">
        <f t="shared" si="1"/>
        <v/>
      </c>
    </row>
    <row r="133" spans="1:16" ht="22.5" customHeight="1" x14ac:dyDescent="0.25">
      <c r="A133" s="117"/>
      <c r="B133" s="117"/>
      <c r="C133" s="117"/>
      <c r="D133" s="120"/>
      <c r="E133" s="120"/>
      <c r="F133" s="120"/>
      <c r="G133" s="120"/>
      <c r="H133" s="120"/>
      <c r="I133" s="120"/>
      <c r="J133" s="120"/>
      <c r="K133" s="120"/>
      <c r="L133" s="120"/>
      <c r="M133" s="120"/>
      <c r="N133" s="120"/>
      <c r="O133" s="120"/>
      <c r="P133" s="71" t="str">
        <f t="shared" si="1"/>
        <v/>
      </c>
    </row>
    <row r="134" spans="1:16" ht="22.5" customHeight="1" x14ac:dyDescent="0.25">
      <c r="A134" s="121"/>
      <c r="B134" s="121"/>
      <c r="C134" s="121"/>
      <c r="D134" s="122"/>
      <c r="E134" s="122"/>
      <c r="F134" s="122"/>
      <c r="G134" s="122"/>
      <c r="H134" s="122"/>
      <c r="I134" s="122"/>
      <c r="J134" s="122"/>
      <c r="K134" s="122"/>
      <c r="L134" s="122"/>
      <c r="M134" s="122"/>
      <c r="N134" s="122"/>
      <c r="O134" s="122"/>
      <c r="P134" s="71" t="str">
        <f t="shared" si="1"/>
        <v/>
      </c>
    </row>
    <row r="135" spans="1:16" ht="22.5" customHeight="1" x14ac:dyDescent="0.25">
      <c r="A135" s="121"/>
      <c r="B135" s="121"/>
      <c r="C135" s="121"/>
      <c r="D135" s="122"/>
      <c r="E135" s="122"/>
      <c r="F135" s="122"/>
      <c r="G135" s="122"/>
      <c r="H135" s="122"/>
      <c r="I135" s="122"/>
      <c r="J135" s="122"/>
      <c r="K135" s="122"/>
      <c r="L135" s="122"/>
      <c r="M135" s="122"/>
      <c r="N135" s="122"/>
      <c r="O135" s="122"/>
      <c r="P135" s="71" t="str">
        <f t="shared" si="1"/>
        <v/>
      </c>
    </row>
    <row r="136" spans="1:16" ht="22.5" customHeight="1" x14ac:dyDescent="0.25">
      <c r="A136" s="121"/>
      <c r="B136" s="121"/>
      <c r="C136" s="121"/>
      <c r="D136" s="122"/>
      <c r="E136" s="122"/>
      <c r="F136" s="122"/>
      <c r="G136" s="122"/>
      <c r="H136" s="122"/>
      <c r="I136" s="122"/>
      <c r="J136" s="122"/>
      <c r="K136" s="122"/>
      <c r="L136" s="122"/>
      <c r="M136" s="122"/>
      <c r="N136" s="122"/>
      <c r="O136" s="122"/>
      <c r="P136" s="71" t="str">
        <f t="shared" si="1"/>
        <v/>
      </c>
    </row>
    <row r="137" spans="1:16" ht="22.5" customHeight="1" x14ac:dyDescent="0.25">
      <c r="A137" s="121"/>
      <c r="B137" s="121"/>
      <c r="C137" s="121"/>
      <c r="D137" s="122"/>
      <c r="E137" s="122"/>
      <c r="F137" s="122"/>
      <c r="G137" s="122"/>
      <c r="H137" s="122"/>
      <c r="I137" s="122"/>
      <c r="J137" s="122"/>
      <c r="K137" s="122"/>
      <c r="L137" s="122"/>
      <c r="M137" s="122"/>
      <c r="N137" s="122"/>
      <c r="O137" s="122"/>
      <c r="P137" s="71" t="str">
        <f t="shared" si="1"/>
        <v/>
      </c>
    </row>
    <row r="138" spans="1:16" ht="22.5" customHeight="1" x14ac:dyDescent="0.25">
      <c r="A138" s="121"/>
      <c r="B138" s="121"/>
      <c r="C138" s="121"/>
      <c r="D138" s="122"/>
      <c r="E138" s="122"/>
      <c r="F138" s="122"/>
      <c r="G138" s="122"/>
      <c r="H138" s="122"/>
      <c r="I138" s="122"/>
      <c r="J138" s="122"/>
      <c r="K138" s="122"/>
      <c r="L138" s="122"/>
      <c r="M138" s="122"/>
      <c r="N138" s="122"/>
      <c r="O138" s="122"/>
      <c r="P138" s="71" t="str">
        <f t="shared" si="1"/>
        <v/>
      </c>
    </row>
    <row r="139" spans="1:16" ht="22.5" customHeight="1" x14ac:dyDescent="0.25">
      <c r="A139" s="121"/>
      <c r="B139" s="121"/>
      <c r="C139" s="121"/>
      <c r="D139" s="122"/>
      <c r="E139" s="122"/>
      <c r="F139" s="122"/>
      <c r="G139" s="122"/>
      <c r="H139" s="122"/>
      <c r="I139" s="122"/>
      <c r="J139" s="122"/>
      <c r="K139" s="122"/>
      <c r="L139" s="122"/>
      <c r="M139" s="122"/>
      <c r="N139" s="122"/>
      <c r="O139" s="122"/>
      <c r="P139" s="71" t="str">
        <f t="shared" si="1"/>
        <v/>
      </c>
    </row>
    <row r="140" spans="1:16" ht="22.5" customHeight="1" x14ac:dyDescent="0.25">
      <c r="A140" s="121"/>
      <c r="B140" s="121"/>
      <c r="C140" s="121"/>
      <c r="D140" s="122"/>
      <c r="E140" s="122"/>
      <c r="F140" s="122"/>
      <c r="G140" s="122"/>
      <c r="H140" s="122"/>
      <c r="I140" s="122"/>
      <c r="J140" s="122"/>
      <c r="K140" s="122"/>
      <c r="L140" s="122"/>
      <c r="M140" s="122"/>
      <c r="N140" s="122"/>
      <c r="O140" s="122"/>
      <c r="P140" s="71" t="str">
        <f t="shared" si="1"/>
        <v/>
      </c>
    </row>
    <row r="141" spans="1:16" ht="22.5" customHeight="1" x14ac:dyDescent="0.25">
      <c r="A141" s="121"/>
      <c r="B141" s="121"/>
      <c r="C141" s="121"/>
      <c r="D141" s="122"/>
      <c r="E141" s="122"/>
      <c r="F141" s="122"/>
      <c r="G141" s="122"/>
      <c r="H141" s="122"/>
      <c r="I141" s="122"/>
      <c r="J141" s="122"/>
      <c r="K141" s="122"/>
      <c r="L141" s="122"/>
      <c r="M141" s="122"/>
      <c r="N141" s="122"/>
      <c r="O141" s="122"/>
      <c r="P141" s="71" t="str">
        <f t="shared" si="1"/>
        <v/>
      </c>
    </row>
    <row r="142" spans="1:16" ht="22.5" customHeight="1" x14ac:dyDescent="0.25">
      <c r="A142" s="121"/>
      <c r="B142" s="121"/>
      <c r="C142" s="121"/>
      <c r="D142" s="122"/>
      <c r="E142" s="122"/>
      <c r="F142" s="122"/>
      <c r="G142" s="122"/>
      <c r="H142" s="122"/>
      <c r="I142" s="122"/>
      <c r="J142" s="122"/>
      <c r="K142" s="122"/>
      <c r="L142" s="122"/>
      <c r="M142" s="122"/>
      <c r="N142" s="122"/>
      <c r="O142" s="122"/>
      <c r="P142" s="71" t="str">
        <f t="shared" si="1"/>
        <v/>
      </c>
    </row>
    <row r="143" spans="1:16" ht="22.5" customHeight="1" x14ac:dyDescent="0.25">
      <c r="A143" s="117"/>
      <c r="B143" s="117"/>
      <c r="C143" s="117"/>
      <c r="D143" s="120"/>
      <c r="E143" s="120"/>
      <c r="F143" s="120"/>
      <c r="G143" s="120"/>
      <c r="H143" s="120"/>
      <c r="I143" s="120"/>
      <c r="J143" s="120"/>
      <c r="K143" s="120"/>
      <c r="L143" s="120"/>
      <c r="M143" s="120"/>
      <c r="N143" s="120"/>
      <c r="O143" s="120"/>
      <c r="P143" s="71" t="str">
        <f t="shared" si="1"/>
        <v/>
      </c>
    </row>
    <row r="144" spans="1:16" ht="22.5" customHeight="1" x14ac:dyDescent="0.25">
      <c r="A144" s="117"/>
      <c r="B144" s="117"/>
      <c r="C144" s="117"/>
      <c r="D144" s="120"/>
      <c r="E144" s="120"/>
      <c r="F144" s="120"/>
      <c r="G144" s="120"/>
      <c r="H144" s="120"/>
      <c r="I144" s="120"/>
      <c r="J144" s="120"/>
      <c r="K144" s="120"/>
      <c r="L144" s="120"/>
      <c r="M144" s="120"/>
      <c r="N144" s="120"/>
      <c r="O144" s="120"/>
      <c r="P144" s="71" t="str">
        <f t="shared" si="1"/>
        <v/>
      </c>
    </row>
    <row r="145" spans="1:16" ht="22.5" customHeight="1" x14ac:dyDescent="0.25">
      <c r="A145" s="117"/>
      <c r="B145" s="117"/>
      <c r="C145" s="117"/>
      <c r="D145" s="120"/>
      <c r="E145" s="120"/>
      <c r="F145" s="120"/>
      <c r="G145" s="120"/>
      <c r="H145" s="120"/>
      <c r="I145" s="120"/>
      <c r="J145" s="120"/>
      <c r="K145" s="120"/>
      <c r="L145" s="120"/>
      <c r="M145" s="120"/>
      <c r="N145" s="120"/>
      <c r="O145" s="120"/>
      <c r="P145" s="71" t="str">
        <f t="shared" si="1"/>
        <v/>
      </c>
    </row>
    <row r="146" spans="1:16" ht="22.5" customHeight="1" x14ac:dyDescent="0.25">
      <c r="A146" s="117"/>
      <c r="B146" s="117"/>
      <c r="C146" s="117"/>
      <c r="D146" s="120"/>
      <c r="E146" s="120"/>
      <c r="F146" s="120"/>
      <c r="G146" s="120"/>
      <c r="H146" s="120"/>
      <c r="I146" s="120"/>
      <c r="J146" s="120"/>
      <c r="K146" s="120"/>
      <c r="L146" s="120"/>
      <c r="M146" s="120"/>
      <c r="N146" s="120"/>
      <c r="O146" s="120"/>
      <c r="P146" s="71" t="str">
        <f t="shared" si="1"/>
        <v/>
      </c>
    </row>
    <row r="147" spans="1:16" ht="22.5" customHeight="1" x14ac:dyDescent="0.25">
      <c r="A147" s="117"/>
      <c r="B147" s="117"/>
      <c r="C147" s="117"/>
      <c r="D147" s="120"/>
      <c r="E147" s="120"/>
      <c r="F147" s="120"/>
      <c r="G147" s="120"/>
      <c r="H147" s="120"/>
      <c r="I147" s="120"/>
      <c r="J147" s="120"/>
      <c r="K147" s="120"/>
      <c r="L147" s="120"/>
      <c r="M147" s="120"/>
      <c r="N147" s="120"/>
      <c r="O147" s="120"/>
      <c r="P147" s="71" t="str">
        <f t="shared" si="1"/>
        <v/>
      </c>
    </row>
    <row r="148" spans="1:16" ht="22.5" customHeight="1" x14ac:dyDescent="0.25">
      <c r="A148" s="117"/>
      <c r="B148" s="117"/>
      <c r="C148" s="117"/>
      <c r="D148" s="120"/>
      <c r="E148" s="120"/>
      <c r="F148" s="120"/>
      <c r="G148" s="120"/>
      <c r="H148" s="120"/>
      <c r="I148" s="120"/>
      <c r="J148" s="120"/>
      <c r="K148" s="120"/>
      <c r="L148" s="120"/>
      <c r="M148" s="120"/>
      <c r="N148" s="120"/>
      <c r="O148" s="120"/>
      <c r="P148" s="71" t="str">
        <f t="shared" si="1"/>
        <v/>
      </c>
    </row>
    <row r="149" spans="1:16" ht="22.5" customHeight="1" x14ac:dyDescent="0.25">
      <c r="A149" s="117"/>
      <c r="B149" s="117"/>
      <c r="C149" s="117"/>
      <c r="D149" s="120"/>
      <c r="E149" s="120"/>
      <c r="F149" s="120"/>
      <c r="G149" s="120"/>
      <c r="H149" s="120"/>
      <c r="I149" s="120"/>
      <c r="J149" s="120"/>
      <c r="K149" s="120"/>
      <c r="L149" s="120"/>
      <c r="M149" s="120"/>
      <c r="N149" s="120"/>
      <c r="O149" s="120"/>
      <c r="P149" s="71" t="str">
        <f t="shared" si="1"/>
        <v/>
      </c>
    </row>
    <row r="150" spans="1:16" ht="22.5" customHeight="1" x14ac:dyDescent="0.25">
      <c r="A150" s="117"/>
      <c r="B150" s="117"/>
      <c r="C150" s="117"/>
      <c r="D150" s="120"/>
      <c r="E150" s="120"/>
      <c r="F150" s="120"/>
      <c r="G150" s="120"/>
      <c r="H150" s="120"/>
      <c r="I150" s="120"/>
      <c r="J150" s="120"/>
      <c r="K150" s="120"/>
      <c r="L150" s="120"/>
      <c r="M150" s="120"/>
      <c r="N150" s="120"/>
      <c r="O150" s="120"/>
      <c r="P150" s="71" t="str">
        <f t="shared" si="1"/>
        <v/>
      </c>
    </row>
    <row r="151" spans="1:16" ht="22.5" customHeight="1" x14ac:dyDescent="0.25">
      <c r="A151" s="121"/>
      <c r="B151" s="121"/>
      <c r="C151" s="121"/>
      <c r="D151" s="122"/>
      <c r="E151" s="122"/>
      <c r="F151" s="122"/>
      <c r="G151" s="122"/>
      <c r="H151" s="122"/>
      <c r="I151" s="122"/>
      <c r="J151" s="122"/>
      <c r="K151" s="122"/>
      <c r="L151" s="122"/>
      <c r="M151" s="122"/>
      <c r="N151" s="122"/>
      <c r="O151" s="122"/>
      <c r="P151" s="71" t="str">
        <f t="shared" si="1"/>
        <v/>
      </c>
    </row>
    <row r="152" spans="1:16" ht="22.5" customHeight="1" x14ac:dyDescent="0.25">
      <c r="A152" s="121"/>
      <c r="B152" s="121"/>
      <c r="C152" s="121"/>
      <c r="D152" s="122"/>
      <c r="E152" s="122"/>
      <c r="F152" s="122"/>
      <c r="G152" s="122"/>
      <c r="H152" s="122"/>
      <c r="I152" s="122"/>
      <c r="J152" s="122"/>
      <c r="K152" s="122"/>
      <c r="L152" s="122"/>
      <c r="M152" s="122"/>
      <c r="N152" s="122"/>
      <c r="O152" s="122"/>
      <c r="P152" s="71" t="str">
        <f t="shared" si="1"/>
        <v/>
      </c>
    </row>
    <row r="153" spans="1:16" ht="22.5" customHeight="1" x14ac:dyDescent="0.25">
      <c r="A153" s="121"/>
      <c r="B153" s="121"/>
      <c r="C153" s="121"/>
      <c r="D153" s="122"/>
      <c r="E153" s="122"/>
      <c r="F153" s="122"/>
      <c r="G153" s="122"/>
      <c r="H153" s="122"/>
      <c r="I153" s="122"/>
      <c r="J153" s="122"/>
      <c r="K153" s="122"/>
      <c r="L153" s="122"/>
      <c r="M153" s="122"/>
      <c r="N153" s="122"/>
      <c r="O153" s="122"/>
      <c r="P153" s="71" t="str">
        <f t="shared" si="1"/>
        <v/>
      </c>
    </row>
    <row r="154" spans="1:16" ht="22.5" customHeight="1" x14ac:dyDescent="0.25">
      <c r="A154" s="121"/>
      <c r="B154" s="121"/>
      <c r="C154" s="121"/>
      <c r="D154" s="122"/>
      <c r="E154" s="122"/>
      <c r="F154" s="122"/>
      <c r="G154" s="122"/>
      <c r="H154" s="122"/>
      <c r="I154" s="122"/>
      <c r="J154" s="122"/>
      <c r="K154" s="122"/>
      <c r="L154" s="122"/>
      <c r="M154" s="122"/>
      <c r="N154" s="122"/>
      <c r="O154" s="122"/>
      <c r="P154" s="71" t="str">
        <f t="shared" si="1"/>
        <v/>
      </c>
    </row>
    <row r="155" spans="1:16" ht="22.5" customHeight="1" x14ac:dyDescent="0.25">
      <c r="A155" s="121"/>
      <c r="B155" s="121"/>
      <c r="C155" s="121"/>
      <c r="D155" s="122"/>
      <c r="E155" s="122"/>
      <c r="F155" s="122"/>
      <c r="G155" s="122"/>
      <c r="H155" s="122"/>
      <c r="I155" s="122"/>
      <c r="J155" s="122"/>
      <c r="K155" s="122"/>
      <c r="L155" s="122"/>
      <c r="M155" s="122"/>
      <c r="N155" s="122"/>
      <c r="O155" s="122"/>
      <c r="P155" s="71" t="str">
        <f t="shared" si="1"/>
        <v/>
      </c>
    </row>
    <row r="156" spans="1:16" ht="22.5" customHeight="1" x14ac:dyDescent="0.25">
      <c r="A156" s="121"/>
      <c r="B156" s="121"/>
      <c r="C156" s="121"/>
      <c r="D156" s="122"/>
      <c r="E156" s="122"/>
      <c r="F156" s="122"/>
      <c r="G156" s="122"/>
      <c r="H156" s="122"/>
      <c r="I156" s="122"/>
      <c r="J156" s="122"/>
      <c r="K156" s="122"/>
      <c r="L156" s="122"/>
      <c r="M156" s="122"/>
      <c r="N156" s="122"/>
      <c r="O156" s="122"/>
      <c r="P156" s="71" t="str">
        <f t="shared" si="1"/>
        <v/>
      </c>
    </row>
    <row r="157" spans="1:16" ht="22.5" customHeight="1" x14ac:dyDescent="0.25">
      <c r="A157" s="121"/>
      <c r="B157" s="121"/>
      <c r="C157" s="121"/>
      <c r="D157" s="122"/>
      <c r="E157" s="122"/>
      <c r="F157" s="122"/>
      <c r="G157" s="122"/>
      <c r="H157" s="122"/>
      <c r="I157" s="122"/>
      <c r="J157" s="122"/>
      <c r="K157" s="122"/>
      <c r="L157" s="122"/>
      <c r="M157" s="122"/>
      <c r="N157" s="122"/>
      <c r="O157" s="122"/>
      <c r="P157" s="71" t="str">
        <f t="shared" si="1"/>
        <v/>
      </c>
    </row>
    <row r="158" spans="1:16" ht="22.5" customHeight="1" x14ac:dyDescent="0.25">
      <c r="A158" s="121"/>
      <c r="B158" s="121"/>
      <c r="C158" s="121"/>
      <c r="D158" s="122"/>
      <c r="E158" s="122"/>
      <c r="F158" s="122"/>
      <c r="G158" s="122"/>
      <c r="H158" s="122"/>
      <c r="I158" s="122"/>
      <c r="J158" s="122"/>
      <c r="K158" s="122"/>
      <c r="L158" s="122"/>
      <c r="M158" s="122"/>
      <c r="N158" s="122"/>
      <c r="O158" s="122"/>
      <c r="P158" s="71" t="str">
        <f t="shared" si="1"/>
        <v/>
      </c>
    </row>
    <row r="159" spans="1:16" ht="22.5" customHeight="1" x14ac:dyDescent="0.25">
      <c r="A159" s="121"/>
      <c r="B159" s="121"/>
      <c r="C159" s="121"/>
      <c r="D159" s="122"/>
      <c r="E159" s="122"/>
      <c r="F159" s="122"/>
      <c r="G159" s="122"/>
      <c r="H159" s="122"/>
      <c r="I159" s="122"/>
      <c r="J159" s="122"/>
      <c r="K159" s="122"/>
      <c r="L159" s="122"/>
      <c r="M159" s="122"/>
      <c r="N159" s="122"/>
      <c r="O159" s="122"/>
      <c r="P159" s="71" t="str">
        <f t="shared" si="1"/>
        <v/>
      </c>
    </row>
    <row r="160" spans="1:16" ht="22.5" customHeight="1" x14ac:dyDescent="0.25">
      <c r="A160" s="117"/>
      <c r="B160" s="117"/>
      <c r="C160" s="117"/>
      <c r="D160" s="120"/>
      <c r="E160" s="120"/>
      <c r="F160" s="120"/>
      <c r="G160" s="120"/>
      <c r="H160" s="120"/>
      <c r="I160" s="120"/>
      <c r="J160" s="120"/>
      <c r="K160" s="120"/>
      <c r="L160" s="120"/>
      <c r="M160" s="120"/>
      <c r="N160" s="120"/>
      <c r="O160" s="120"/>
      <c r="P160" s="71" t="str">
        <f t="shared" si="1"/>
        <v/>
      </c>
    </row>
    <row r="161" spans="1:16" ht="22.5" customHeight="1" x14ac:dyDescent="0.25">
      <c r="A161" s="117"/>
      <c r="B161" s="117"/>
      <c r="C161" s="117"/>
      <c r="D161" s="120"/>
      <c r="E161" s="120"/>
      <c r="F161" s="120"/>
      <c r="G161" s="120"/>
      <c r="H161" s="120"/>
      <c r="I161" s="120"/>
      <c r="J161" s="120"/>
      <c r="K161" s="120"/>
      <c r="L161" s="120"/>
      <c r="M161" s="120"/>
      <c r="N161" s="120"/>
      <c r="O161" s="120"/>
      <c r="P161" s="71" t="str">
        <f t="shared" si="1"/>
        <v/>
      </c>
    </row>
    <row r="162" spans="1:16" ht="22.5" customHeight="1" x14ac:dyDescent="0.25">
      <c r="A162" s="117"/>
      <c r="B162" s="117"/>
      <c r="C162" s="117"/>
      <c r="D162" s="120"/>
      <c r="E162" s="120"/>
      <c r="F162" s="120"/>
      <c r="G162" s="120"/>
      <c r="H162" s="120"/>
      <c r="I162" s="120"/>
      <c r="J162" s="120"/>
      <c r="K162" s="120"/>
      <c r="L162" s="120"/>
      <c r="M162" s="120"/>
      <c r="N162" s="120"/>
      <c r="O162" s="120"/>
      <c r="P162" s="71" t="str">
        <f t="shared" si="1"/>
        <v/>
      </c>
    </row>
  </sheetData>
  <sheetProtection password="CC10" sheet="1" objects="1" scenarios="1"/>
  <mergeCells count="9">
    <mergeCell ref="D3:O3"/>
    <mergeCell ref="A1:P2"/>
    <mergeCell ref="J4:N4"/>
    <mergeCell ref="J5:N5"/>
    <mergeCell ref="F4:H4"/>
    <mergeCell ref="F5:H5"/>
    <mergeCell ref="C3:C7"/>
    <mergeCell ref="B3:B7"/>
    <mergeCell ref="A3:A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4"/>
  <dimension ref="A1:H156"/>
  <sheetViews>
    <sheetView workbookViewId="0">
      <selection activeCell="B4" sqref="B4"/>
    </sheetView>
  </sheetViews>
  <sheetFormatPr defaultColWidth="17.28515625" defaultRowHeight="15" customHeight="1" x14ac:dyDescent="0.25"/>
  <cols>
    <col min="1" max="1" width="1.28515625" customWidth="1"/>
    <col min="2" max="2" width="10.28515625" customWidth="1"/>
    <col min="3" max="3" width="14.42578125" customWidth="1"/>
    <col min="4" max="4" width="11.85546875" customWidth="1"/>
    <col min="5" max="5" width="18.28515625" customWidth="1"/>
    <col min="6" max="6" width="8.28515625" customWidth="1"/>
    <col min="7" max="7" width="11.140625" customWidth="1"/>
    <col min="8" max="8" width="65.42578125" customWidth="1"/>
  </cols>
  <sheetData>
    <row r="1" spans="1:8" ht="12.75" customHeight="1" x14ac:dyDescent="0.25">
      <c r="A1" s="8"/>
      <c r="B1" s="8"/>
      <c r="C1" s="8"/>
      <c r="D1" s="8"/>
      <c r="E1" s="8"/>
      <c r="F1" s="8"/>
      <c r="G1" s="8"/>
      <c r="H1" s="8"/>
    </row>
    <row r="2" spans="1:8" ht="15" customHeight="1" x14ac:dyDescent="0.25">
      <c r="A2" s="8"/>
      <c r="B2" s="225" t="s">
        <v>333</v>
      </c>
      <c r="C2" s="226" t="s">
        <v>2</v>
      </c>
      <c r="D2" s="226" t="s">
        <v>4</v>
      </c>
      <c r="E2" s="226" t="s">
        <v>5</v>
      </c>
      <c r="F2" s="226" t="s">
        <v>6</v>
      </c>
      <c r="G2" s="226" t="s">
        <v>7</v>
      </c>
      <c r="H2" s="15" t="s">
        <v>8</v>
      </c>
    </row>
    <row r="3" spans="1:8" ht="12.75" customHeight="1" x14ac:dyDescent="0.25">
      <c r="A3" s="8"/>
      <c r="B3" s="211"/>
      <c r="C3" s="200"/>
      <c r="D3" s="200"/>
      <c r="E3" s="200"/>
      <c r="F3" s="200"/>
      <c r="G3" s="200"/>
      <c r="H3" s="19" t="s">
        <v>335</v>
      </c>
    </row>
    <row r="4" spans="1:8" ht="12.75" customHeight="1" x14ac:dyDescent="0.25">
      <c r="A4" s="8"/>
      <c r="B4" s="22" t="str">
        <f>IF('Specification of wages &amp; taxes'!B9="","",'Specification of wages &amp; taxes'!$C$3)</f>
        <v/>
      </c>
      <c r="C4" s="26" t="str">
        <f>IF('Specification of wages &amp; taxes'!B9="","",CONCATENATE("01","-",VLOOKUP('Specification of wages &amp; taxes'!$E$2,'Specification of wages &amp; taxes'!$A$208:$L$219,12,FALSE),"-",Kurs!$A$1,))</f>
        <v/>
      </c>
      <c r="D4" s="26" t="str">
        <f>IF('Specification of wages &amp; taxes'!B9="","",CONCATENATE(VLOOKUP('Specification of wages &amp; taxes'!E9,'Specification of wages &amp; taxes'!$B$208:$L$238,11,FALSE),VLOOKUP('Specification of wages &amp; taxes'!F9,'Specification of wages &amp; taxes'!$B$208:$L$238,11,FALSE),RIGHT('Specification of wages &amp; taxes'!G9,2),IF('Specification of wages &amp; taxes'!H9&gt;0,IF('Specification of wages &amp; taxes'!H9&gt;999,'Specification of wages &amp; taxes'!H9,CONCATENATE("0",'Specification of wages &amp; taxes'!H9)),"0000")))</f>
        <v/>
      </c>
      <c r="E4" s="26" t="str">
        <f>IF('Specification of wages &amp; taxes'!B9="","",VLOOKUP('Specification of wages &amp; taxes'!L9,'Specification of wages &amp; taxes'!$G$215:$I$220,3,FALSE))</f>
        <v/>
      </c>
      <c r="F4" s="26" t="str">
        <f>IF('Specification of wages &amp; taxes'!B9="","",ROUND('Specification of wages &amp; taxes'!AA9,0))</f>
        <v/>
      </c>
      <c r="G4" s="30" t="str">
        <f>IF('Specification of wages &amp; taxes'!B9="","",ROUND('Specification of wages &amp; taxes'!U9,0))</f>
        <v/>
      </c>
      <c r="H4" s="31" t="str">
        <f>IF('Specification of wages &amp; taxes'!B9="","",CONCATENATE(B4,";",C4,";",D4,";",E4,";",F4,";",G4))</f>
        <v/>
      </c>
    </row>
    <row r="5" spans="1:8" ht="12.75" customHeight="1" x14ac:dyDescent="0.25">
      <c r="A5" s="8"/>
      <c r="B5" s="34" t="str">
        <f>IF('Specification of wages &amp; taxes'!B10="","",'Specification of wages &amp; taxes'!$C$3)</f>
        <v/>
      </c>
      <c r="C5" s="37" t="str">
        <f>IF('Specification of wages &amp; taxes'!B10="","",CONCATENATE("01","-",VLOOKUP('Specification of wages &amp; taxes'!$E$2,'Specification of wages &amp; taxes'!$A$208:$L$219,12,FALSE),"-",Kurs!$A$1,))</f>
        <v/>
      </c>
      <c r="D5" s="37" t="str">
        <f>IF('Specification of wages &amp; taxes'!B10="","",CONCATENATE(VLOOKUP('Specification of wages &amp; taxes'!E10,'Specification of wages &amp; taxes'!$B$208:$L$238,11,FALSE),VLOOKUP('Specification of wages &amp; taxes'!F10,'Specification of wages &amp; taxes'!$B$208:$L$238,11,FALSE),RIGHT('Specification of wages &amp; taxes'!G10,2),IF('Specification of wages &amp; taxes'!H10&gt;0,IF('Specification of wages &amp; taxes'!H10&gt;999,'Specification of wages &amp; taxes'!H10,CONCATENATE("0",'Specification of wages &amp; taxes'!H10)),"0000")))</f>
        <v/>
      </c>
      <c r="E5" s="37" t="str">
        <f>IF('Specification of wages &amp; taxes'!B10="","",VLOOKUP('Specification of wages &amp; taxes'!L10,'Specification of wages &amp; taxes'!$G$215:$I$220,3,FALSE))</f>
        <v/>
      </c>
      <c r="F5" s="37" t="str">
        <f>IF('Specification of wages &amp; taxes'!B10="","",ROUND('Specification of wages &amp; taxes'!AA10,0))</f>
        <v/>
      </c>
      <c r="G5" s="42" t="str">
        <f>IF('Specification of wages &amp; taxes'!B10="","",ROUND('Specification of wages &amp; taxes'!U10,0))</f>
        <v/>
      </c>
      <c r="H5" s="43" t="str">
        <f>IF('Specification of wages &amp; taxes'!B10="","",CONCATENATE(B5,";",C5,";",D5,";",E5,";",F5,";",G5))</f>
        <v/>
      </c>
    </row>
    <row r="6" spans="1:8" ht="12.75" customHeight="1" x14ac:dyDescent="0.25">
      <c r="A6" s="8"/>
      <c r="B6" s="34" t="str">
        <f>IF('Specification of wages &amp; taxes'!B11="","",'Specification of wages &amp; taxes'!$C$3)</f>
        <v/>
      </c>
      <c r="C6" s="37" t="str">
        <f>IF('Specification of wages &amp; taxes'!B11="","",CONCATENATE("01","-",VLOOKUP('Specification of wages &amp; taxes'!$E$2,'Specification of wages &amp; taxes'!$A$208:$L$219,12,FALSE),"-",Kurs!$A$1,))</f>
        <v/>
      </c>
      <c r="D6" s="37" t="str">
        <f>IF('Specification of wages &amp; taxes'!B11="","",CONCATENATE(VLOOKUP('Specification of wages &amp; taxes'!E11,'Specification of wages &amp; taxes'!$B$208:$L$238,11,FALSE),VLOOKUP('Specification of wages &amp; taxes'!F11,'Specification of wages &amp; taxes'!$B$208:$L$238,11,FALSE),RIGHT('Specification of wages &amp; taxes'!G11,2),IF('Specification of wages &amp; taxes'!H11&gt;0,IF('Specification of wages &amp; taxes'!H11&gt;999,'Specification of wages &amp; taxes'!H11,CONCATENATE("0",'Specification of wages &amp; taxes'!H11)),"0000")))</f>
        <v/>
      </c>
      <c r="E6" s="37" t="str">
        <f>IF('Specification of wages &amp; taxes'!B11="","",VLOOKUP('Specification of wages &amp; taxes'!L11,'Specification of wages &amp; taxes'!$G$215:$I$220,3,FALSE))</f>
        <v/>
      </c>
      <c r="F6" s="37" t="str">
        <f>IF('Specification of wages &amp; taxes'!B11="","",ROUND('Specification of wages &amp; taxes'!AA11,0))</f>
        <v/>
      </c>
      <c r="G6" s="42" t="str">
        <f>IF('Specification of wages &amp; taxes'!B11="","",ROUND('Specification of wages &amp; taxes'!U11,0))</f>
        <v/>
      </c>
      <c r="H6" s="43" t="str">
        <f>IF('Specification of wages &amp; taxes'!B11="","",CONCATENATE(B6,";",C6,";",D6,";",E6,";",F6,";",G6))</f>
        <v/>
      </c>
    </row>
    <row r="7" spans="1:8" ht="12.75" customHeight="1" x14ac:dyDescent="0.25">
      <c r="A7" s="8"/>
      <c r="B7" s="34" t="str">
        <f>IF('Specification of wages &amp; taxes'!B12="","",'Specification of wages &amp; taxes'!$C$3)</f>
        <v/>
      </c>
      <c r="C7" s="37" t="str">
        <f>IF('Specification of wages &amp; taxes'!B12="","",CONCATENATE("01","-",VLOOKUP('Specification of wages &amp; taxes'!$E$2,'Specification of wages &amp; taxes'!$A$208:$L$219,12,FALSE),"-",Kurs!$A$1,))</f>
        <v/>
      </c>
      <c r="D7" s="37" t="str">
        <f>IF('Specification of wages &amp; taxes'!B12="","",CONCATENATE(VLOOKUP('Specification of wages &amp; taxes'!E12,'Specification of wages &amp; taxes'!$B$208:$L$238,11,FALSE),VLOOKUP('Specification of wages &amp; taxes'!F12,'Specification of wages &amp; taxes'!$B$208:$L$238,11,FALSE),RIGHT('Specification of wages &amp; taxes'!G12,2),IF('Specification of wages &amp; taxes'!H12&gt;0,IF('Specification of wages &amp; taxes'!H12&gt;999,'Specification of wages &amp; taxes'!H12,CONCATENATE("0",'Specification of wages &amp; taxes'!H12)),"0000")))</f>
        <v/>
      </c>
      <c r="E7" s="37" t="str">
        <f>IF('Specification of wages &amp; taxes'!B12="","",VLOOKUP('Specification of wages &amp; taxes'!L12,'Specification of wages &amp; taxes'!$G$215:$I$220,3,FALSE))</f>
        <v/>
      </c>
      <c r="F7" s="37" t="str">
        <f>IF('Specification of wages &amp; taxes'!B12="","",ROUND('Specification of wages &amp; taxes'!AA12,0))</f>
        <v/>
      </c>
      <c r="G7" s="42" t="str">
        <f>IF('Specification of wages &amp; taxes'!B12="","",ROUND('Specification of wages &amp; taxes'!U12,0))</f>
        <v/>
      </c>
      <c r="H7" s="43" t="str">
        <f>IF('Specification of wages &amp; taxes'!B12="","",CONCATENATE(B7,";",C7,";",D7,";",E7,";",F7,";",G7))</f>
        <v/>
      </c>
    </row>
    <row r="8" spans="1:8" ht="12.75" customHeight="1" x14ac:dyDescent="0.25">
      <c r="A8" s="8"/>
      <c r="B8" s="34" t="str">
        <f>IF('Specification of wages &amp; taxes'!B13="","",'Specification of wages &amp; taxes'!$C$3)</f>
        <v/>
      </c>
      <c r="C8" s="37" t="str">
        <f>IF('Specification of wages &amp; taxes'!B13="","",CONCATENATE("01","-",VLOOKUP('Specification of wages &amp; taxes'!$E$2,'Specification of wages &amp; taxes'!$A$208:$L$219,12,FALSE),"-",Kurs!$A$1,))</f>
        <v/>
      </c>
      <c r="D8" s="37" t="str">
        <f>IF('Specification of wages &amp; taxes'!B13="","",CONCATENATE(VLOOKUP('Specification of wages &amp; taxes'!E13,'Specification of wages &amp; taxes'!$B$208:$L$238,11,FALSE),VLOOKUP('Specification of wages &amp; taxes'!F13,'Specification of wages &amp; taxes'!$B$208:$L$238,11,FALSE),RIGHT('Specification of wages &amp; taxes'!G13,2),IF('Specification of wages &amp; taxes'!H13&gt;0,IF('Specification of wages &amp; taxes'!H13&gt;999,'Specification of wages &amp; taxes'!H13,CONCATENATE("0",'Specification of wages &amp; taxes'!H13)),"0000")))</f>
        <v/>
      </c>
      <c r="E8" s="37" t="str">
        <f>IF('Specification of wages &amp; taxes'!B13="","",VLOOKUP('Specification of wages &amp; taxes'!L13,'Specification of wages &amp; taxes'!$G$215:$I$220,3,FALSE))</f>
        <v/>
      </c>
      <c r="F8" s="37" t="str">
        <f>IF('Specification of wages &amp; taxes'!B13="","",ROUND('Specification of wages &amp; taxes'!AA13,0))</f>
        <v/>
      </c>
      <c r="G8" s="42" t="str">
        <f>IF('Specification of wages &amp; taxes'!B13="","",ROUND('Specification of wages &amp; taxes'!U13,0))</f>
        <v/>
      </c>
      <c r="H8" s="43" t="str">
        <f>IF('Specification of wages &amp; taxes'!B13="","",CONCATENATE(B8,";",C8,";",D8,";",E8,";",F8,";",G8))</f>
        <v/>
      </c>
    </row>
    <row r="9" spans="1:8" ht="12.75" customHeight="1" x14ac:dyDescent="0.25">
      <c r="A9" s="8"/>
      <c r="B9" s="34" t="str">
        <f>IF('Specification of wages &amp; taxes'!B14="","",'Specification of wages &amp; taxes'!$C$3)</f>
        <v/>
      </c>
      <c r="C9" s="37" t="str">
        <f>IF('Specification of wages &amp; taxes'!B14="","",CONCATENATE("01","-",VLOOKUP('Specification of wages &amp; taxes'!$E$2,'Specification of wages &amp; taxes'!$A$208:$L$219,12,FALSE),"-",Kurs!$A$1,))</f>
        <v/>
      </c>
      <c r="D9" s="37" t="str">
        <f>IF('Specification of wages &amp; taxes'!B14="","",CONCATENATE(VLOOKUP('Specification of wages &amp; taxes'!E14,'Specification of wages &amp; taxes'!$B$208:$L$238,11,FALSE),VLOOKUP('Specification of wages &amp; taxes'!F14,'Specification of wages &amp; taxes'!$B$208:$L$238,11,FALSE),RIGHT('Specification of wages &amp; taxes'!G14,2),IF('Specification of wages &amp; taxes'!H14&gt;0,IF('Specification of wages &amp; taxes'!H14&gt;999,'Specification of wages &amp; taxes'!H14,CONCATENATE("0",'Specification of wages &amp; taxes'!H14)),"0000")))</f>
        <v/>
      </c>
      <c r="E9" s="37" t="str">
        <f>IF('Specification of wages &amp; taxes'!B14="","",VLOOKUP('Specification of wages &amp; taxes'!L14,'Specification of wages &amp; taxes'!$G$215:$I$220,3,FALSE))</f>
        <v/>
      </c>
      <c r="F9" s="37" t="str">
        <f>IF('Specification of wages &amp; taxes'!B14="","",ROUND('Specification of wages &amp; taxes'!AA14,0))</f>
        <v/>
      </c>
      <c r="G9" s="42" t="str">
        <f>IF('Specification of wages &amp; taxes'!B14="","",ROUND('Specification of wages &amp; taxes'!U14,0))</f>
        <v/>
      </c>
      <c r="H9" s="43" t="str">
        <f>IF('Specification of wages &amp; taxes'!B14="","",CONCATENATE(B9,";",C9,";",D9,";",E9,";",F9,";",G9))</f>
        <v/>
      </c>
    </row>
    <row r="10" spans="1:8" ht="12.75" customHeight="1" x14ac:dyDescent="0.25">
      <c r="A10" s="8"/>
      <c r="B10" s="34" t="str">
        <f>IF('Specification of wages &amp; taxes'!B15="","",'Specification of wages &amp; taxes'!$C$3)</f>
        <v/>
      </c>
      <c r="C10" s="37" t="str">
        <f>IF('Specification of wages &amp; taxes'!B15="","",CONCATENATE("01","-",VLOOKUP('Specification of wages &amp; taxes'!$E$2,'Specification of wages &amp; taxes'!$A$208:$L$219,12,FALSE),"-",Kurs!$A$1,))</f>
        <v/>
      </c>
      <c r="D10" s="37" t="str">
        <f>IF('Specification of wages &amp; taxes'!B15="","",CONCATENATE(VLOOKUP('Specification of wages &amp; taxes'!E15,'Specification of wages &amp; taxes'!$B$208:$L$238,11,FALSE),VLOOKUP('Specification of wages &amp; taxes'!F15,'Specification of wages &amp; taxes'!$B$208:$L$238,11,FALSE),RIGHT('Specification of wages &amp; taxes'!G15,2),IF('Specification of wages &amp; taxes'!H15&gt;0,IF('Specification of wages &amp; taxes'!H15&gt;999,'Specification of wages &amp; taxes'!H15,CONCATENATE("0",'Specification of wages &amp; taxes'!H15)),"0000")))</f>
        <v/>
      </c>
      <c r="E10" s="37" t="str">
        <f>IF('Specification of wages &amp; taxes'!B15="","",VLOOKUP('Specification of wages &amp; taxes'!L15,'Specification of wages &amp; taxes'!$G$215:$I$220,3,FALSE))</f>
        <v/>
      </c>
      <c r="F10" s="37" t="str">
        <f>IF('Specification of wages &amp; taxes'!B15="","",ROUND('Specification of wages &amp; taxes'!AA15,0))</f>
        <v/>
      </c>
      <c r="G10" s="42" t="str">
        <f>IF('Specification of wages &amp; taxes'!B15="","",ROUND('Specification of wages &amp; taxes'!U15,0))</f>
        <v/>
      </c>
      <c r="H10" s="43" t="str">
        <f>IF('Specification of wages &amp; taxes'!B15="","",CONCATENATE(B10,";",C10,";",D10,";",E10,";",F10,";",G10))</f>
        <v/>
      </c>
    </row>
    <row r="11" spans="1:8" ht="12.75" customHeight="1" x14ac:dyDescent="0.25">
      <c r="A11" s="8"/>
      <c r="B11" s="34" t="str">
        <f>IF('Specification of wages &amp; taxes'!B16="","",'Specification of wages &amp; taxes'!$C$3)</f>
        <v/>
      </c>
      <c r="C11" s="37" t="str">
        <f>IF('Specification of wages &amp; taxes'!B16="","",CONCATENATE("01","-",VLOOKUP('Specification of wages &amp; taxes'!$E$2,'Specification of wages &amp; taxes'!$A$208:$L$219,12,FALSE),"-",Kurs!$A$1,))</f>
        <v/>
      </c>
      <c r="D11" s="37" t="str">
        <f>IF('Specification of wages &amp; taxes'!B16="","",CONCATENATE(VLOOKUP('Specification of wages &amp; taxes'!E16,'Specification of wages &amp; taxes'!$B$208:$L$238,11,FALSE),VLOOKUP('Specification of wages &amp; taxes'!F16,'Specification of wages &amp; taxes'!$B$208:$L$238,11,FALSE),RIGHT('Specification of wages &amp; taxes'!G16,2),IF('Specification of wages &amp; taxes'!H16&gt;0,IF('Specification of wages &amp; taxes'!H16&gt;999,'Specification of wages &amp; taxes'!H16,CONCATENATE("0",'Specification of wages &amp; taxes'!H16)),"0000")))</f>
        <v/>
      </c>
      <c r="E11" s="37" t="str">
        <f>IF('Specification of wages &amp; taxes'!B16="","",VLOOKUP('Specification of wages &amp; taxes'!L16,'Specification of wages &amp; taxes'!$G$215:$I$220,3,FALSE))</f>
        <v/>
      </c>
      <c r="F11" s="37" t="str">
        <f>IF('Specification of wages &amp; taxes'!B16="","",ROUND('Specification of wages &amp; taxes'!AA16,0))</f>
        <v/>
      </c>
      <c r="G11" s="42" t="str">
        <f>IF('Specification of wages &amp; taxes'!B16="","",ROUND('Specification of wages &amp; taxes'!U16,0))</f>
        <v/>
      </c>
      <c r="H11" s="43" t="str">
        <f>IF('Specification of wages &amp; taxes'!B16="","",CONCATENATE(B11,";",C11,";",D11,";",E11,";",F11,";",G11))</f>
        <v/>
      </c>
    </row>
    <row r="12" spans="1:8" ht="12.75" customHeight="1" x14ac:dyDescent="0.25">
      <c r="A12" s="8"/>
      <c r="B12" s="34" t="str">
        <f>IF('Specification of wages &amp; taxes'!B17="","",'Specification of wages &amp; taxes'!$C$3)</f>
        <v/>
      </c>
      <c r="C12" s="37" t="str">
        <f>IF('Specification of wages &amp; taxes'!B17="","",CONCATENATE("01","-",VLOOKUP('Specification of wages &amp; taxes'!$E$2,'Specification of wages &amp; taxes'!$A$208:$L$219,12,FALSE),"-",Kurs!$A$1,))</f>
        <v/>
      </c>
      <c r="D12" s="37" t="str">
        <f>IF('Specification of wages &amp; taxes'!B17="","",CONCATENATE(VLOOKUP('Specification of wages &amp; taxes'!E17,'Specification of wages &amp; taxes'!$B$208:$L$238,11,FALSE),VLOOKUP('Specification of wages &amp; taxes'!F17,'Specification of wages &amp; taxes'!$B$208:$L$238,11,FALSE),RIGHT('Specification of wages &amp; taxes'!G17,2),IF('Specification of wages &amp; taxes'!H17&gt;0,IF('Specification of wages &amp; taxes'!H17&gt;999,'Specification of wages &amp; taxes'!H17,CONCATENATE("0",'Specification of wages &amp; taxes'!H17)),"0000")))</f>
        <v/>
      </c>
      <c r="E12" s="37" t="str">
        <f>IF('Specification of wages &amp; taxes'!B17="","",VLOOKUP('Specification of wages &amp; taxes'!L17,'Specification of wages &amp; taxes'!$G$215:$I$220,3,FALSE))</f>
        <v/>
      </c>
      <c r="F12" s="37" t="str">
        <f>IF('Specification of wages &amp; taxes'!B17="","",ROUND('Specification of wages &amp; taxes'!AA17,0))</f>
        <v/>
      </c>
      <c r="G12" s="42" t="str">
        <f>IF('Specification of wages &amp; taxes'!B17="","",ROUND('Specification of wages &amp; taxes'!U17,0))</f>
        <v/>
      </c>
      <c r="H12" s="43" t="str">
        <f>IF('Specification of wages &amp; taxes'!B17="","",CONCATENATE(B12,";",C12,";",D12,";",E12,";",F12,";",G12))</f>
        <v/>
      </c>
    </row>
    <row r="13" spans="1:8" ht="12.75" customHeight="1" x14ac:dyDescent="0.25">
      <c r="A13" s="8"/>
      <c r="B13" s="34" t="str">
        <f>IF('Specification of wages &amp; taxes'!B18="","",'Specification of wages &amp; taxes'!$C$3)</f>
        <v/>
      </c>
      <c r="C13" s="37" t="str">
        <f>IF('Specification of wages &amp; taxes'!B18="","",CONCATENATE("01","-",VLOOKUP('Specification of wages &amp; taxes'!$E$2,'Specification of wages &amp; taxes'!$A$208:$L$219,12,FALSE),"-",Kurs!$A$1,))</f>
        <v/>
      </c>
      <c r="D13" s="37" t="str">
        <f>IF('Specification of wages &amp; taxes'!B18="","",CONCATENATE(VLOOKUP('Specification of wages &amp; taxes'!E18,'Specification of wages &amp; taxes'!$B$208:$L$238,11,FALSE),VLOOKUP('Specification of wages &amp; taxes'!F18,'Specification of wages &amp; taxes'!$B$208:$L$238,11,FALSE),RIGHT('Specification of wages &amp; taxes'!G18,2),IF('Specification of wages &amp; taxes'!H18&gt;0,IF('Specification of wages &amp; taxes'!H18&gt;999,'Specification of wages &amp; taxes'!H18,CONCATENATE("0",'Specification of wages &amp; taxes'!H18)),"0000")))</f>
        <v/>
      </c>
      <c r="E13" s="37" t="str">
        <f>IF('Specification of wages &amp; taxes'!B18="","",VLOOKUP('Specification of wages &amp; taxes'!L18,'Specification of wages &amp; taxes'!$G$215:$I$220,3,FALSE))</f>
        <v/>
      </c>
      <c r="F13" s="37" t="str">
        <f>IF('Specification of wages &amp; taxes'!B18="","",ROUND('Specification of wages &amp; taxes'!AA18,0))</f>
        <v/>
      </c>
      <c r="G13" s="42" t="str">
        <f>IF('Specification of wages &amp; taxes'!B18="","",ROUND('Specification of wages &amp; taxes'!U18,0))</f>
        <v/>
      </c>
      <c r="H13" s="43" t="str">
        <f>IF('Specification of wages &amp; taxes'!B18="","",CONCATENATE(B13,";",C13,";",D13,";",E13,";",F13,";",G13))</f>
        <v/>
      </c>
    </row>
    <row r="14" spans="1:8" ht="12.75" customHeight="1" x14ac:dyDescent="0.25">
      <c r="A14" s="8"/>
      <c r="B14" s="34" t="str">
        <f>IF('Specification of wages &amp; taxes'!B19="","",'Specification of wages &amp; taxes'!$C$3)</f>
        <v/>
      </c>
      <c r="C14" s="37" t="str">
        <f>IF('Specification of wages &amp; taxes'!B19="","",CONCATENATE("01","-",VLOOKUP('Specification of wages &amp; taxes'!$E$2,'Specification of wages &amp; taxes'!$A$208:$L$219,12,FALSE),"-",Kurs!$A$1,))</f>
        <v/>
      </c>
      <c r="D14" s="37" t="str">
        <f>IF('Specification of wages &amp; taxes'!B19="","",CONCATENATE(VLOOKUP('Specification of wages &amp; taxes'!E19,'Specification of wages &amp; taxes'!$B$208:$L$238,11,FALSE),VLOOKUP('Specification of wages &amp; taxes'!F19,'Specification of wages &amp; taxes'!$B$208:$L$238,11,FALSE),RIGHT('Specification of wages &amp; taxes'!G19,2),IF('Specification of wages &amp; taxes'!H19&gt;0,IF('Specification of wages &amp; taxes'!H19&gt;999,'Specification of wages &amp; taxes'!H19,CONCATENATE("0",'Specification of wages &amp; taxes'!H19)),"0000")))</f>
        <v/>
      </c>
      <c r="E14" s="37" t="str">
        <f>IF('Specification of wages &amp; taxes'!B19="","",VLOOKUP('Specification of wages &amp; taxes'!L19,'Specification of wages &amp; taxes'!$G$215:$I$220,3,FALSE))</f>
        <v/>
      </c>
      <c r="F14" s="37" t="str">
        <f>IF('Specification of wages &amp; taxes'!B19="","",ROUND('Specification of wages &amp; taxes'!AA19,0))</f>
        <v/>
      </c>
      <c r="G14" s="42" t="str">
        <f>IF('Specification of wages &amp; taxes'!B19="","",ROUND('Specification of wages &amp; taxes'!U19,0))</f>
        <v/>
      </c>
      <c r="H14" s="43" t="str">
        <f>IF('Specification of wages &amp; taxes'!B19="","",CONCATENATE(B14,";",C14,";",D14,";",E14,";",F14,";",G14))</f>
        <v/>
      </c>
    </row>
    <row r="15" spans="1:8" ht="12.75" customHeight="1" x14ac:dyDescent="0.25">
      <c r="A15" s="8"/>
      <c r="B15" s="34" t="str">
        <f>IF('Specification of wages &amp; taxes'!B20="","",'Specification of wages &amp; taxes'!$C$3)</f>
        <v/>
      </c>
      <c r="C15" s="37" t="str">
        <f>IF('Specification of wages &amp; taxes'!B20="","",CONCATENATE("01","-",VLOOKUP('Specification of wages &amp; taxes'!$E$2,'Specification of wages &amp; taxes'!$A$208:$L$219,12,FALSE),"-",Kurs!$A$1,))</f>
        <v/>
      </c>
      <c r="D15" s="37" t="str">
        <f>IF('Specification of wages &amp; taxes'!B20="","",CONCATENATE(VLOOKUP('Specification of wages &amp; taxes'!E20,'Specification of wages &amp; taxes'!$B$208:$L$238,11,FALSE),VLOOKUP('Specification of wages &amp; taxes'!F20,'Specification of wages &amp; taxes'!$B$208:$L$238,11,FALSE),RIGHT('Specification of wages &amp; taxes'!G20,2),IF('Specification of wages &amp; taxes'!H20&gt;0,IF('Specification of wages &amp; taxes'!H20&gt;999,'Specification of wages &amp; taxes'!H20,CONCATENATE("0",'Specification of wages &amp; taxes'!H20)),"0000")))</f>
        <v/>
      </c>
      <c r="E15" s="37" t="str">
        <f>IF('Specification of wages &amp; taxes'!B20="","",VLOOKUP('Specification of wages &amp; taxes'!L20,'Specification of wages &amp; taxes'!$G$215:$I$220,3,FALSE))</f>
        <v/>
      </c>
      <c r="F15" s="37" t="str">
        <f>IF('Specification of wages &amp; taxes'!B20="","",ROUND('Specification of wages &amp; taxes'!AA20,0))</f>
        <v/>
      </c>
      <c r="G15" s="42" t="str">
        <f>IF('Specification of wages &amp; taxes'!B20="","",ROUND('Specification of wages &amp; taxes'!U20,0))</f>
        <v/>
      </c>
      <c r="H15" s="43" t="str">
        <f>IF('Specification of wages &amp; taxes'!B20="","",CONCATENATE(B15,";",C15,";",D15,";",E15,";",F15,";",G15))</f>
        <v/>
      </c>
    </row>
    <row r="16" spans="1:8" ht="12.75" customHeight="1" x14ac:dyDescent="0.25">
      <c r="A16" s="8"/>
      <c r="B16" s="34" t="str">
        <f>IF('Specification of wages &amp; taxes'!B21="","",'Specification of wages &amp; taxes'!$C$3)</f>
        <v/>
      </c>
      <c r="C16" s="37" t="str">
        <f>IF('Specification of wages &amp; taxes'!B21="","",CONCATENATE("01","-",VLOOKUP('Specification of wages &amp; taxes'!$E$2,'Specification of wages &amp; taxes'!$A$208:$L$219,12,FALSE),"-",Kurs!$A$1,))</f>
        <v/>
      </c>
      <c r="D16" s="37" t="str">
        <f>IF('Specification of wages &amp; taxes'!B21="","",CONCATENATE(VLOOKUP('Specification of wages &amp; taxes'!E21,'Specification of wages &amp; taxes'!$B$208:$L$238,11,FALSE),VLOOKUP('Specification of wages &amp; taxes'!F21,'Specification of wages &amp; taxes'!$B$208:$L$238,11,FALSE),RIGHT('Specification of wages &amp; taxes'!G21,2),IF('Specification of wages &amp; taxes'!H21&gt;0,IF('Specification of wages &amp; taxes'!H21&gt;999,'Specification of wages &amp; taxes'!H21,CONCATENATE("0",'Specification of wages &amp; taxes'!H21)),"0000")))</f>
        <v/>
      </c>
      <c r="E16" s="37" t="str">
        <f>IF('Specification of wages &amp; taxes'!B21="","",VLOOKUP('Specification of wages &amp; taxes'!L21,'Specification of wages &amp; taxes'!$G$215:$I$220,3,FALSE))</f>
        <v/>
      </c>
      <c r="F16" s="37" t="str">
        <f>IF('Specification of wages &amp; taxes'!B21="","",ROUND('Specification of wages &amp; taxes'!AA21,0))</f>
        <v/>
      </c>
      <c r="G16" s="42" t="str">
        <f>IF('Specification of wages &amp; taxes'!B21="","",ROUND('Specification of wages &amp; taxes'!U21,0))</f>
        <v/>
      </c>
      <c r="H16" s="43" t="str">
        <f>IF('Specification of wages &amp; taxes'!B21="","",CONCATENATE(B16,";",C16,";",D16,";",E16,";",F16,";",G16))</f>
        <v/>
      </c>
    </row>
    <row r="17" spans="1:8" ht="12.75" customHeight="1" x14ac:dyDescent="0.25">
      <c r="A17" s="8"/>
      <c r="B17" s="34" t="str">
        <f>IF('Specification of wages &amp; taxes'!B22="","",'Specification of wages &amp; taxes'!$C$3)</f>
        <v/>
      </c>
      <c r="C17" s="37" t="str">
        <f>IF('Specification of wages &amp; taxes'!B22="","",CONCATENATE("01","-",VLOOKUP('Specification of wages &amp; taxes'!$E$2,'Specification of wages &amp; taxes'!$A$208:$L$219,12,FALSE),"-",Kurs!$A$1,))</f>
        <v/>
      </c>
      <c r="D17" s="37" t="str">
        <f>IF('Specification of wages &amp; taxes'!B22="","",CONCATENATE(VLOOKUP('Specification of wages &amp; taxes'!E22,'Specification of wages &amp; taxes'!$B$208:$L$238,11,FALSE),VLOOKUP('Specification of wages &amp; taxes'!F22,'Specification of wages &amp; taxes'!$B$208:$L$238,11,FALSE),RIGHT('Specification of wages &amp; taxes'!G22,2),IF('Specification of wages &amp; taxes'!H22&gt;0,IF('Specification of wages &amp; taxes'!H22&gt;999,'Specification of wages &amp; taxes'!H22,CONCATENATE("0",'Specification of wages &amp; taxes'!H22)),"0000")))</f>
        <v/>
      </c>
      <c r="E17" s="37" t="str">
        <f>IF('Specification of wages &amp; taxes'!B22="","",VLOOKUP('Specification of wages &amp; taxes'!L22,'Specification of wages &amp; taxes'!$G$215:$I$220,3,FALSE))</f>
        <v/>
      </c>
      <c r="F17" s="37" t="str">
        <f>IF('Specification of wages &amp; taxes'!B22="","",ROUND('Specification of wages &amp; taxes'!AA22,0))</f>
        <v/>
      </c>
      <c r="G17" s="42" t="str">
        <f>IF('Specification of wages &amp; taxes'!B22="","",ROUND('Specification of wages &amp; taxes'!U22,0))</f>
        <v/>
      </c>
      <c r="H17" s="43" t="str">
        <f>IF('Specification of wages &amp; taxes'!B22="","",CONCATENATE(B17,";",C17,";",D17,";",E17,";",F17,";",G17))</f>
        <v/>
      </c>
    </row>
    <row r="18" spans="1:8" ht="12.75" customHeight="1" x14ac:dyDescent="0.25">
      <c r="A18" s="8"/>
      <c r="B18" s="34" t="str">
        <f>IF('Specification of wages &amp; taxes'!B23="","",'Specification of wages &amp; taxes'!$C$3)</f>
        <v/>
      </c>
      <c r="C18" s="37" t="str">
        <f>IF('Specification of wages &amp; taxes'!B23="","",CONCATENATE("01","-",VLOOKUP('Specification of wages &amp; taxes'!$E$2,'Specification of wages &amp; taxes'!$A$208:$L$219,12,FALSE),"-",Kurs!$A$1,))</f>
        <v/>
      </c>
      <c r="D18" s="37" t="str">
        <f>IF('Specification of wages &amp; taxes'!B23="","",CONCATENATE(VLOOKUP('Specification of wages &amp; taxes'!E23,'Specification of wages &amp; taxes'!$B$208:$L$238,11,FALSE),VLOOKUP('Specification of wages &amp; taxes'!F23,'Specification of wages &amp; taxes'!$B$208:$L$238,11,FALSE),RIGHT('Specification of wages &amp; taxes'!G23,2),IF('Specification of wages &amp; taxes'!H23&gt;0,IF('Specification of wages &amp; taxes'!H23&gt;999,'Specification of wages &amp; taxes'!H23,CONCATENATE("0",'Specification of wages &amp; taxes'!H23)),"0000")))</f>
        <v/>
      </c>
      <c r="E18" s="37" t="str">
        <f>IF('Specification of wages &amp; taxes'!B23="","",VLOOKUP('Specification of wages &amp; taxes'!L23,'Specification of wages &amp; taxes'!$G$215:$I$220,3,FALSE))</f>
        <v/>
      </c>
      <c r="F18" s="37" t="str">
        <f>IF('Specification of wages &amp; taxes'!B23="","",ROUND('Specification of wages &amp; taxes'!AA23,0))</f>
        <v/>
      </c>
      <c r="G18" s="42" t="str">
        <f>IF('Specification of wages &amp; taxes'!B23="","",ROUND('Specification of wages &amp; taxes'!U23,0))</f>
        <v/>
      </c>
      <c r="H18" s="43" t="str">
        <f>IF('Specification of wages &amp; taxes'!B23="","",CONCATENATE(B18,";",C18,";",D18,";",E18,";",F18,";",G18))</f>
        <v/>
      </c>
    </row>
    <row r="19" spans="1:8" ht="12.75" customHeight="1" x14ac:dyDescent="0.25">
      <c r="A19" s="8"/>
      <c r="B19" s="34" t="str">
        <f>IF('Specification of wages &amp; taxes'!B24="","",'Specification of wages &amp; taxes'!$C$3)</f>
        <v/>
      </c>
      <c r="C19" s="37" t="str">
        <f>IF('Specification of wages &amp; taxes'!B24="","",CONCATENATE("01","-",VLOOKUP('Specification of wages &amp; taxes'!$E$2,'Specification of wages &amp; taxes'!$A$208:$L$219,12,FALSE),"-",Kurs!$A$1,))</f>
        <v/>
      </c>
      <c r="D19" s="37" t="str">
        <f>IF('Specification of wages &amp; taxes'!B24="","",CONCATENATE(VLOOKUP('Specification of wages &amp; taxes'!E24,'Specification of wages &amp; taxes'!$B$208:$L$238,11,FALSE),VLOOKUP('Specification of wages &amp; taxes'!F24,'Specification of wages &amp; taxes'!$B$208:$L$238,11,FALSE),RIGHT('Specification of wages &amp; taxes'!G24,2),IF('Specification of wages &amp; taxes'!H24&gt;0,IF('Specification of wages &amp; taxes'!H24&gt;999,'Specification of wages &amp; taxes'!H24,CONCATENATE("0",'Specification of wages &amp; taxes'!H24)),"0000")))</f>
        <v/>
      </c>
      <c r="E19" s="37" t="str">
        <f>IF('Specification of wages &amp; taxes'!B24="","",VLOOKUP('Specification of wages &amp; taxes'!L24,'Specification of wages &amp; taxes'!$G$215:$I$220,3,FALSE))</f>
        <v/>
      </c>
      <c r="F19" s="37" t="str">
        <f>IF('Specification of wages &amp; taxes'!B24="","",ROUND('Specification of wages &amp; taxes'!AA24,0))</f>
        <v/>
      </c>
      <c r="G19" s="42" t="str">
        <f>IF('Specification of wages &amp; taxes'!B24="","",ROUND('Specification of wages &amp; taxes'!U24,0))</f>
        <v/>
      </c>
      <c r="H19" s="43" t="str">
        <f>IF('Specification of wages &amp; taxes'!B24="","",CONCATENATE(B19,";",C19,";",D19,";",E19,";",F19,";",G19))</f>
        <v/>
      </c>
    </row>
    <row r="20" spans="1:8" ht="12.75" customHeight="1" x14ac:dyDescent="0.25">
      <c r="A20" s="8"/>
      <c r="B20" s="34" t="str">
        <f>IF('Specification of wages &amp; taxes'!B25="","",'Specification of wages &amp; taxes'!$C$3)</f>
        <v/>
      </c>
      <c r="C20" s="37" t="str">
        <f>IF('Specification of wages &amp; taxes'!B25="","",CONCATENATE("01","-",VLOOKUP('Specification of wages &amp; taxes'!$E$2,'Specification of wages &amp; taxes'!$A$208:$L$219,12,FALSE),"-",Kurs!$A$1,))</f>
        <v/>
      </c>
      <c r="D20" s="37" t="str">
        <f>IF('Specification of wages &amp; taxes'!B25="","",CONCATENATE(VLOOKUP('Specification of wages &amp; taxes'!E25,'Specification of wages &amp; taxes'!$B$208:$L$238,11,FALSE),VLOOKUP('Specification of wages &amp; taxes'!F25,'Specification of wages &amp; taxes'!$B$208:$L$238,11,FALSE),RIGHT('Specification of wages &amp; taxes'!G25,2),IF('Specification of wages &amp; taxes'!H25&gt;0,IF('Specification of wages &amp; taxes'!H25&gt;999,'Specification of wages &amp; taxes'!H25,CONCATENATE("0",'Specification of wages &amp; taxes'!H25)),"0000")))</f>
        <v/>
      </c>
      <c r="E20" s="37" t="str">
        <f>IF('Specification of wages &amp; taxes'!B25="","",VLOOKUP('Specification of wages &amp; taxes'!L25,'Specification of wages &amp; taxes'!$G$215:$I$220,3,FALSE))</f>
        <v/>
      </c>
      <c r="F20" s="37" t="str">
        <f>IF('Specification of wages &amp; taxes'!B25="","",ROUND('Specification of wages &amp; taxes'!AA25,0))</f>
        <v/>
      </c>
      <c r="G20" s="42" t="str">
        <f>IF('Specification of wages &amp; taxes'!B25="","",ROUND('Specification of wages &amp; taxes'!U25,0))</f>
        <v/>
      </c>
      <c r="H20" s="43" t="str">
        <f>IF('Specification of wages &amp; taxes'!B25="","",CONCATENATE(B20,";",C20,";",D20,";",E20,";",F20,";",G20))</f>
        <v/>
      </c>
    </row>
    <row r="21" spans="1:8" ht="12.75" customHeight="1" x14ac:dyDescent="0.25">
      <c r="A21" s="8"/>
      <c r="B21" s="34" t="str">
        <f>IF('Specification of wages &amp; taxes'!B26="","",'Specification of wages &amp; taxes'!$C$3)</f>
        <v/>
      </c>
      <c r="C21" s="37" t="str">
        <f>IF('Specification of wages &amp; taxes'!B26="","",CONCATENATE("01","-",VLOOKUP('Specification of wages &amp; taxes'!$E$2,'Specification of wages &amp; taxes'!$A$208:$L$219,12,FALSE),"-",Kurs!$A$1,))</f>
        <v/>
      </c>
      <c r="D21" s="37" t="str">
        <f>IF('Specification of wages &amp; taxes'!B26="","",CONCATENATE(VLOOKUP('Specification of wages &amp; taxes'!E26,'Specification of wages &amp; taxes'!$B$208:$L$238,11,FALSE),VLOOKUP('Specification of wages &amp; taxes'!F26,'Specification of wages &amp; taxes'!$B$208:$L$238,11,FALSE),RIGHT('Specification of wages &amp; taxes'!G26,2),IF('Specification of wages &amp; taxes'!H26&gt;0,IF('Specification of wages &amp; taxes'!H26&gt;999,'Specification of wages &amp; taxes'!H26,CONCATENATE("0",'Specification of wages &amp; taxes'!H26)),"0000")))</f>
        <v/>
      </c>
      <c r="E21" s="37" t="str">
        <f>IF('Specification of wages &amp; taxes'!B26="","",VLOOKUP('Specification of wages &amp; taxes'!L26,'Specification of wages &amp; taxes'!$G$215:$I$220,3,FALSE))</f>
        <v/>
      </c>
      <c r="F21" s="37" t="str">
        <f>IF('Specification of wages &amp; taxes'!B26="","",ROUND('Specification of wages &amp; taxes'!AA26,0))</f>
        <v/>
      </c>
      <c r="G21" s="42" t="str">
        <f>IF('Specification of wages &amp; taxes'!B26="","",ROUND('Specification of wages &amp; taxes'!U26,0))</f>
        <v/>
      </c>
      <c r="H21" s="43" t="str">
        <f>IF('Specification of wages &amp; taxes'!B26="","",CONCATENATE(B21,";",C21,";",D21,";",E21,";",F21,";",G21))</f>
        <v/>
      </c>
    </row>
    <row r="22" spans="1:8" ht="12.75" customHeight="1" x14ac:dyDescent="0.25">
      <c r="A22" s="8"/>
      <c r="B22" s="34" t="str">
        <f>IF('Specification of wages &amp; taxes'!B27="","",'Specification of wages &amp; taxes'!$C$3)</f>
        <v/>
      </c>
      <c r="C22" s="37" t="str">
        <f>IF('Specification of wages &amp; taxes'!B27="","",CONCATENATE("01","-",VLOOKUP('Specification of wages &amp; taxes'!$E$2,'Specification of wages &amp; taxes'!$A$208:$L$219,12,FALSE),"-",Kurs!$A$1,))</f>
        <v/>
      </c>
      <c r="D22" s="37" t="str">
        <f>IF('Specification of wages &amp; taxes'!B27="","",CONCATENATE(VLOOKUP('Specification of wages &amp; taxes'!E27,'Specification of wages &amp; taxes'!$B$208:$L$238,11,FALSE),VLOOKUP('Specification of wages &amp; taxes'!F27,'Specification of wages &amp; taxes'!$B$208:$L$238,11,FALSE),RIGHT('Specification of wages &amp; taxes'!G27,2),IF('Specification of wages &amp; taxes'!H27&gt;0,IF('Specification of wages &amp; taxes'!H27&gt;999,'Specification of wages &amp; taxes'!H27,CONCATENATE("0",'Specification of wages &amp; taxes'!H27)),"0000")))</f>
        <v/>
      </c>
      <c r="E22" s="37" t="str">
        <f>IF('Specification of wages &amp; taxes'!B27="","",VLOOKUP('Specification of wages &amp; taxes'!L27,'Specification of wages &amp; taxes'!$G$215:$I$220,3,FALSE))</f>
        <v/>
      </c>
      <c r="F22" s="37" t="str">
        <f>IF('Specification of wages &amp; taxes'!B27="","",ROUND('Specification of wages &amp; taxes'!AA27,0))</f>
        <v/>
      </c>
      <c r="G22" s="42" t="str">
        <f>IF('Specification of wages &amp; taxes'!B27="","",ROUND('Specification of wages &amp; taxes'!U27,0))</f>
        <v/>
      </c>
      <c r="H22" s="43" t="str">
        <f>IF('Specification of wages &amp; taxes'!B27="","",CONCATENATE(B22,";",C22,";",D22,";",E22,";",F22,";",G22))</f>
        <v/>
      </c>
    </row>
    <row r="23" spans="1:8" ht="12.75" customHeight="1" x14ac:dyDescent="0.25">
      <c r="A23" s="8"/>
      <c r="B23" s="34" t="str">
        <f>IF('Specification of wages &amp; taxes'!B28="","",'Specification of wages &amp; taxes'!$C$3)</f>
        <v/>
      </c>
      <c r="C23" s="37" t="str">
        <f>IF('Specification of wages &amp; taxes'!B28="","",CONCATENATE("01","-",VLOOKUP('Specification of wages &amp; taxes'!$E$2,'Specification of wages &amp; taxes'!$A$208:$L$219,12,FALSE),"-",Kurs!$A$1,))</f>
        <v/>
      </c>
      <c r="D23" s="37" t="str">
        <f>IF('Specification of wages &amp; taxes'!B28="","",CONCATENATE(VLOOKUP('Specification of wages &amp; taxes'!E28,'Specification of wages &amp; taxes'!$B$208:$L$238,11,FALSE),VLOOKUP('Specification of wages &amp; taxes'!F28,'Specification of wages &amp; taxes'!$B$208:$L$238,11,FALSE),RIGHT('Specification of wages &amp; taxes'!G28,2),IF('Specification of wages &amp; taxes'!H28&gt;0,IF('Specification of wages &amp; taxes'!H28&gt;999,'Specification of wages &amp; taxes'!H28,CONCATENATE("0",'Specification of wages &amp; taxes'!H28)),"0000")))</f>
        <v/>
      </c>
      <c r="E23" s="37" t="str">
        <f>IF('Specification of wages &amp; taxes'!B28="","",VLOOKUP('Specification of wages &amp; taxes'!L28,'Specification of wages &amp; taxes'!$G$215:$I$220,3,FALSE))</f>
        <v/>
      </c>
      <c r="F23" s="37" t="str">
        <f>IF('Specification of wages &amp; taxes'!B28="","",ROUND('Specification of wages &amp; taxes'!AA28,0))</f>
        <v/>
      </c>
      <c r="G23" s="42" t="str">
        <f>IF('Specification of wages &amp; taxes'!B28="","",ROUND('Specification of wages &amp; taxes'!U28,0))</f>
        <v/>
      </c>
      <c r="H23" s="43" t="str">
        <f>IF('Specification of wages &amp; taxes'!B28="","",CONCATENATE(B23,";",C23,";",D23,";",E23,";",F23,";",G23))</f>
        <v/>
      </c>
    </row>
    <row r="24" spans="1:8" ht="12.75" customHeight="1" x14ac:dyDescent="0.25">
      <c r="A24" s="8"/>
      <c r="B24" s="34" t="str">
        <f>IF('Specification of wages &amp; taxes'!B29="","",'Specification of wages &amp; taxes'!$C$3)</f>
        <v/>
      </c>
      <c r="C24" s="37" t="str">
        <f>IF('Specification of wages &amp; taxes'!B29="","",CONCATENATE("01","-",VLOOKUP('Specification of wages &amp; taxes'!$E$2,'Specification of wages &amp; taxes'!$A$208:$L$219,12,FALSE),"-",Kurs!$A$1,))</f>
        <v/>
      </c>
      <c r="D24" s="37" t="str">
        <f>IF('Specification of wages &amp; taxes'!B29="","",CONCATENATE(VLOOKUP('Specification of wages &amp; taxes'!E29,'Specification of wages &amp; taxes'!$B$208:$L$238,11,FALSE),VLOOKUP('Specification of wages &amp; taxes'!F29,'Specification of wages &amp; taxes'!$B$208:$L$238,11,FALSE),RIGHT('Specification of wages &amp; taxes'!G29,2),IF('Specification of wages &amp; taxes'!H29&gt;0,IF('Specification of wages &amp; taxes'!H29&gt;999,'Specification of wages &amp; taxes'!H29,CONCATENATE("0",'Specification of wages &amp; taxes'!H29)),"0000")))</f>
        <v/>
      </c>
      <c r="E24" s="37" t="str">
        <f>IF('Specification of wages &amp; taxes'!B29="","",VLOOKUP('Specification of wages &amp; taxes'!L29,'Specification of wages &amp; taxes'!$G$215:$I$220,3,FALSE))</f>
        <v/>
      </c>
      <c r="F24" s="37" t="str">
        <f>IF('Specification of wages &amp; taxes'!B29="","",ROUND('Specification of wages &amp; taxes'!AA29,0))</f>
        <v/>
      </c>
      <c r="G24" s="42" t="str">
        <f>IF('Specification of wages &amp; taxes'!B29="","",ROUND('Specification of wages &amp; taxes'!U29,0))</f>
        <v/>
      </c>
      <c r="H24" s="43" t="str">
        <f>IF('Specification of wages &amp; taxes'!B29="","",CONCATENATE(B24,";",C24,";",D24,";",E24,";",F24,";",G24))</f>
        <v/>
      </c>
    </row>
    <row r="25" spans="1:8" ht="12.75" customHeight="1" x14ac:dyDescent="0.25">
      <c r="A25" s="8"/>
      <c r="B25" s="34" t="str">
        <f>IF('Specification of wages &amp; taxes'!B30="","",'Specification of wages &amp; taxes'!$C$3)</f>
        <v/>
      </c>
      <c r="C25" s="37" t="str">
        <f>IF('Specification of wages &amp; taxes'!B30="","",CONCATENATE("01","-",VLOOKUP('Specification of wages &amp; taxes'!$E$2,'Specification of wages &amp; taxes'!$A$208:$L$219,12,FALSE),"-",Kurs!$A$1,))</f>
        <v/>
      </c>
      <c r="D25" s="37" t="str">
        <f>IF('Specification of wages &amp; taxes'!B30="","",CONCATENATE(VLOOKUP('Specification of wages &amp; taxes'!E30,'Specification of wages &amp; taxes'!$B$208:$L$238,11,FALSE),VLOOKUP('Specification of wages &amp; taxes'!F30,'Specification of wages &amp; taxes'!$B$208:$L$238,11,FALSE),RIGHT('Specification of wages &amp; taxes'!G30,2),IF('Specification of wages &amp; taxes'!H30&gt;0,IF('Specification of wages &amp; taxes'!H30&gt;999,'Specification of wages &amp; taxes'!H30,CONCATENATE("0",'Specification of wages &amp; taxes'!H30)),"0000")))</f>
        <v/>
      </c>
      <c r="E25" s="37" t="str">
        <f>IF('Specification of wages &amp; taxes'!B30="","",VLOOKUP('Specification of wages &amp; taxes'!L30,'Specification of wages &amp; taxes'!$G$215:$I$220,3,FALSE))</f>
        <v/>
      </c>
      <c r="F25" s="37" t="str">
        <f>IF('Specification of wages &amp; taxes'!B30="","",ROUND('Specification of wages &amp; taxes'!AA30,0))</f>
        <v/>
      </c>
      <c r="G25" s="42" t="str">
        <f>IF('Specification of wages &amp; taxes'!B30="","",ROUND('Specification of wages &amp; taxes'!U30,0))</f>
        <v/>
      </c>
      <c r="H25" s="43" t="str">
        <f>IF('Specification of wages &amp; taxes'!B30="","",CONCATENATE(B25,";",C25,";",D25,";",E25,";",F25,";",G25))</f>
        <v/>
      </c>
    </row>
    <row r="26" spans="1:8" ht="12.75" customHeight="1" x14ac:dyDescent="0.25">
      <c r="A26" s="8"/>
      <c r="B26" s="34" t="str">
        <f>IF('Specification of wages &amp; taxes'!B31="","",'Specification of wages &amp; taxes'!$C$3)</f>
        <v/>
      </c>
      <c r="C26" s="37" t="str">
        <f>IF('Specification of wages &amp; taxes'!B31="","",CONCATENATE("01","-",VLOOKUP('Specification of wages &amp; taxes'!$E$2,'Specification of wages &amp; taxes'!$A$208:$L$219,12,FALSE),"-",Kurs!$A$1,))</f>
        <v/>
      </c>
      <c r="D26" s="37" t="str">
        <f>IF('Specification of wages &amp; taxes'!B31="","",CONCATENATE(VLOOKUP('Specification of wages &amp; taxes'!E31,'Specification of wages &amp; taxes'!$B$208:$L$238,11,FALSE),VLOOKUP('Specification of wages &amp; taxes'!F31,'Specification of wages &amp; taxes'!$B$208:$L$238,11,FALSE),RIGHT('Specification of wages &amp; taxes'!G31,2),IF('Specification of wages &amp; taxes'!H31&gt;0,IF('Specification of wages &amp; taxes'!H31&gt;999,'Specification of wages &amp; taxes'!H31,CONCATENATE("0",'Specification of wages &amp; taxes'!H31)),"0000")))</f>
        <v/>
      </c>
      <c r="E26" s="37" t="str">
        <f>IF('Specification of wages &amp; taxes'!B31="","",VLOOKUP('Specification of wages &amp; taxes'!L31,'Specification of wages &amp; taxes'!$G$215:$I$220,3,FALSE))</f>
        <v/>
      </c>
      <c r="F26" s="37" t="str">
        <f>IF('Specification of wages &amp; taxes'!B31="","",ROUND('Specification of wages &amp; taxes'!AA31,0))</f>
        <v/>
      </c>
      <c r="G26" s="42" t="str">
        <f>IF('Specification of wages &amp; taxes'!B31="","",ROUND('Specification of wages &amp; taxes'!U31,0))</f>
        <v/>
      </c>
      <c r="H26" s="43" t="str">
        <f>IF('Specification of wages &amp; taxes'!B31="","",CONCATENATE(B26,";",C26,";",D26,";",E26,";",F26,";",G26))</f>
        <v/>
      </c>
    </row>
    <row r="27" spans="1:8" ht="12.75" customHeight="1" x14ac:dyDescent="0.25">
      <c r="A27" s="8"/>
      <c r="B27" s="34" t="str">
        <f>IF('Specification of wages &amp; taxes'!B32="","",'Specification of wages &amp; taxes'!$C$3)</f>
        <v/>
      </c>
      <c r="C27" s="37" t="str">
        <f>IF('Specification of wages &amp; taxes'!B32="","",CONCATENATE("01","-",VLOOKUP('Specification of wages &amp; taxes'!$E$2,'Specification of wages &amp; taxes'!$A$208:$L$219,12,FALSE),"-",Kurs!$A$1,))</f>
        <v/>
      </c>
      <c r="D27" s="37" t="str">
        <f>IF('Specification of wages &amp; taxes'!B32="","",CONCATENATE(VLOOKUP('Specification of wages &amp; taxes'!E32,'Specification of wages &amp; taxes'!$B$208:$L$238,11,FALSE),VLOOKUP('Specification of wages &amp; taxes'!F32,'Specification of wages &amp; taxes'!$B$208:$L$238,11,FALSE),RIGHT('Specification of wages &amp; taxes'!G32,2),IF('Specification of wages &amp; taxes'!H32&gt;0,IF('Specification of wages &amp; taxes'!H32&gt;999,'Specification of wages &amp; taxes'!H32,CONCATENATE("0",'Specification of wages &amp; taxes'!H32)),"0000")))</f>
        <v/>
      </c>
      <c r="E27" s="37" t="str">
        <f>IF('Specification of wages &amp; taxes'!B32="","",VLOOKUP('Specification of wages &amp; taxes'!L32,'Specification of wages &amp; taxes'!$G$215:$I$220,3,FALSE))</f>
        <v/>
      </c>
      <c r="F27" s="37" t="str">
        <f>IF('Specification of wages &amp; taxes'!B32="","",ROUND('Specification of wages &amp; taxes'!AA32,0))</f>
        <v/>
      </c>
      <c r="G27" s="42" t="str">
        <f>IF('Specification of wages &amp; taxes'!B32="","",ROUND('Specification of wages &amp; taxes'!U32,0))</f>
        <v/>
      </c>
      <c r="H27" s="43" t="str">
        <f>IF('Specification of wages &amp; taxes'!B32="","",CONCATENATE(B27,";",C27,";",D27,";",E27,";",F27,";",G27))</f>
        <v/>
      </c>
    </row>
    <row r="28" spans="1:8" ht="12.75" customHeight="1" x14ac:dyDescent="0.25">
      <c r="A28" s="8"/>
      <c r="B28" s="34" t="str">
        <f>IF('Specification of wages &amp; taxes'!B33="","",'Specification of wages &amp; taxes'!$C$3)</f>
        <v/>
      </c>
      <c r="C28" s="37" t="str">
        <f>IF('Specification of wages &amp; taxes'!B33="","",CONCATENATE("01","-",VLOOKUP('Specification of wages &amp; taxes'!$E$2,'Specification of wages &amp; taxes'!$A$208:$L$219,12,FALSE),"-",Kurs!$A$1,))</f>
        <v/>
      </c>
      <c r="D28" s="37" t="str">
        <f>IF('Specification of wages &amp; taxes'!B33="","",CONCATENATE(VLOOKUP('Specification of wages &amp; taxes'!E33,'Specification of wages &amp; taxes'!$B$208:$L$238,11,FALSE),VLOOKUP('Specification of wages &amp; taxes'!F33,'Specification of wages &amp; taxes'!$B$208:$L$238,11,FALSE),RIGHT('Specification of wages &amp; taxes'!G33,2),IF('Specification of wages &amp; taxes'!H33&gt;0,IF('Specification of wages &amp; taxes'!H33&gt;999,'Specification of wages &amp; taxes'!H33,CONCATENATE("0",'Specification of wages &amp; taxes'!H33)),"0000")))</f>
        <v/>
      </c>
      <c r="E28" s="37" t="str">
        <f>IF('Specification of wages &amp; taxes'!B33="","",VLOOKUP('Specification of wages &amp; taxes'!L33,'Specification of wages &amp; taxes'!$G$215:$I$220,3,FALSE))</f>
        <v/>
      </c>
      <c r="F28" s="37" t="str">
        <f>IF('Specification of wages &amp; taxes'!B33="","",ROUND('Specification of wages &amp; taxes'!AA33,0))</f>
        <v/>
      </c>
      <c r="G28" s="42" t="str">
        <f>IF('Specification of wages &amp; taxes'!B33="","",ROUND('Specification of wages &amp; taxes'!U33,0))</f>
        <v/>
      </c>
      <c r="H28" s="43" t="str">
        <f>IF('Specification of wages &amp; taxes'!B33="","",CONCATENATE(B28,";",C28,";",D28,";",E28,";",F28,";",G28))</f>
        <v/>
      </c>
    </row>
    <row r="29" spans="1:8" ht="12.75" customHeight="1" x14ac:dyDescent="0.25">
      <c r="A29" s="8"/>
      <c r="B29" s="34" t="str">
        <f>IF('Specification of wages &amp; taxes'!B34="","",'Specification of wages &amp; taxes'!$C$3)</f>
        <v/>
      </c>
      <c r="C29" s="37" t="str">
        <f>IF('Specification of wages &amp; taxes'!B34="","",CONCATENATE("01","-",VLOOKUP('Specification of wages &amp; taxes'!$E$2,'Specification of wages &amp; taxes'!$A$208:$L$219,12,FALSE),"-",Kurs!$A$1,))</f>
        <v/>
      </c>
      <c r="D29" s="37" t="str">
        <f>IF('Specification of wages &amp; taxes'!B34="","",CONCATENATE(VLOOKUP('Specification of wages &amp; taxes'!E34,'Specification of wages &amp; taxes'!$B$208:$L$238,11,FALSE),VLOOKUP('Specification of wages &amp; taxes'!F34,'Specification of wages &amp; taxes'!$B$208:$L$238,11,FALSE),RIGHT('Specification of wages &amp; taxes'!G34,2),IF('Specification of wages &amp; taxes'!H34&gt;0,IF('Specification of wages &amp; taxes'!H34&gt;999,'Specification of wages &amp; taxes'!H34,CONCATENATE("0",'Specification of wages &amp; taxes'!H34)),"0000")))</f>
        <v/>
      </c>
      <c r="E29" s="37" t="str">
        <f>IF('Specification of wages &amp; taxes'!B34="","",VLOOKUP('Specification of wages &amp; taxes'!L34,'Specification of wages &amp; taxes'!$G$215:$I$220,3,FALSE))</f>
        <v/>
      </c>
      <c r="F29" s="37" t="str">
        <f>IF('Specification of wages &amp; taxes'!B34="","",ROUND('Specification of wages &amp; taxes'!AA34,0))</f>
        <v/>
      </c>
      <c r="G29" s="42" t="str">
        <f>IF('Specification of wages &amp; taxes'!B34="","",ROUND('Specification of wages &amp; taxes'!U34,0))</f>
        <v/>
      </c>
      <c r="H29" s="43" t="str">
        <f>IF('Specification of wages &amp; taxes'!B34="","",CONCATENATE(B29,";",C29,";",D29,";",E29,";",F29,";",G29))</f>
        <v/>
      </c>
    </row>
    <row r="30" spans="1:8" ht="12.75" customHeight="1" x14ac:dyDescent="0.25">
      <c r="A30" s="8"/>
      <c r="B30" s="34" t="str">
        <f>IF('Specification of wages &amp; taxes'!B35="","",'Specification of wages &amp; taxes'!$C$3)</f>
        <v/>
      </c>
      <c r="C30" s="37" t="str">
        <f>IF('Specification of wages &amp; taxes'!B35="","",CONCATENATE("01","-",VLOOKUP('Specification of wages &amp; taxes'!$E$2,'Specification of wages &amp; taxes'!$A$208:$L$219,12,FALSE),"-",Kurs!$A$1,))</f>
        <v/>
      </c>
      <c r="D30" s="37" t="str">
        <f>IF('Specification of wages &amp; taxes'!B35="","",CONCATENATE(VLOOKUP('Specification of wages &amp; taxes'!E35,'Specification of wages &amp; taxes'!$B$208:$L$238,11,FALSE),VLOOKUP('Specification of wages &amp; taxes'!F35,'Specification of wages &amp; taxes'!$B$208:$L$238,11,FALSE),RIGHT('Specification of wages &amp; taxes'!G35,2),IF('Specification of wages &amp; taxes'!H35&gt;0,IF('Specification of wages &amp; taxes'!H35&gt;999,'Specification of wages &amp; taxes'!H35,CONCATENATE("0",'Specification of wages &amp; taxes'!H35)),"0000")))</f>
        <v/>
      </c>
      <c r="E30" s="37" t="str">
        <f>IF('Specification of wages &amp; taxes'!B35="","",VLOOKUP('Specification of wages &amp; taxes'!L35,'Specification of wages &amp; taxes'!$G$215:$I$220,3,FALSE))</f>
        <v/>
      </c>
      <c r="F30" s="37" t="str">
        <f>IF('Specification of wages &amp; taxes'!B35="","",ROUND('Specification of wages &amp; taxes'!AA35,0))</f>
        <v/>
      </c>
      <c r="G30" s="42" t="str">
        <f>IF('Specification of wages &amp; taxes'!B35="","",ROUND('Specification of wages &amp; taxes'!U35,0))</f>
        <v/>
      </c>
      <c r="H30" s="43" t="str">
        <f>IF('Specification of wages &amp; taxes'!B35="","",CONCATENATE(B30,";",C30,";",D30,";",E30,";",F30,";",G30))</f>
        <v/>
      </c>
    </row>
    <row r="31" spans="1:8" ht="12.75" customHeight="1" x14ac:dyDescent="0.25">
      <c r="A31" s="8"/>
      <c r="B31" s="34" t="str">
        <f>IF('Specification of wages &amp; taxes'!B36="","",'Specification of wages &amp; taxes'!$C$3)</f>
        <v/>
      </c>
      <c r="C31" s="37" t="str">
        <f>IF('Specification of wages &amp; taxes'!B36="","",CONCATENATE("01","-",VLOOKUP('Specification of wages &amp; taxes'!$E$2,'Specification of wages &amp; taxes'!$A$208:$L$219,12,FALSE),"-",Kurs!$A$1,))</f>
        <v/>
      </c>
      <c r="D31" s="37" t="str">
        <f>IF('Specification of wages &amp; taxes'!B36="","",CONCATENATE(VLOOKUP('Specification of wages &amp; taxes'!E36,'Specification of wages &amp; taxes'!$B$208:$L$238,11,FALSE),VLOOKUP('Specification of wages &amp; taxes'!F36,'Specification of wages &amp; taxes'!$B$208:$L$238,11,FALSE),RIGHT('Specification of wages &amp; taxes'!G36,2),IF('Specification of wages &amp; taxes'!H36&gt;0,IF('Specification of wages &amp; taxes'!H36&gt;999,'Specification of wages &amp; taxes'!H36,CONCATENATE("0",'Specification of wages &amp; taxes'!H36)),"0000")))</f>
        <v/>
      </c>
      <c r="E31" s="37" t="str">
        <f>IF('Specification of wages &amp; taxes'!B36="","",VLOOKUP('Specification of wages &amp; taxes'!L36,'Specification of wages &amp; taxes'!$G$215:$I$220,3,FALSE))</f>
        <v/>
      </c>
      <c r="F31" s="37" t="str">
        <f>IF('Specification of wages &amp; taxes'!B36="","",ROUND('Specification of wages &amp; taxes'!AA36,0))</f>
        <v/>
      </c>
      <c r="G31" s="42" t="str">
        <f>IF('Specification of wages &amp; taxes'!B36="","",ROUND('Specification of wages &amp; taxes'!U36,0))</f>
        <v/>
      </c>
      <c r="H31" s="43" t="str">
        <f>IF('Specification of wages &amp; taxes'!B36="","",CONCATENATE(B31,";",C31,";",D31,";",E31,";",F31,";",G31))</f>
        <v/>
      </c>
    </row>
    <row r="32" spans="1:8" ht="12.75" customHeight="1" x14ac:dyDescent="0.25">
      <c r="A32" s="8"/>
      <c r="B32" s="34" t="str">
        <f>IF('Specification of wages &amp; taxes'!B37="","",'Specification of wages &amp; taxes'!$C$3)</f>
        <v/>
      </c>
      <c r="C32" s="37" t="str">
        <f>IF('Specification of wages &amp; taxes'!B37="","",CONCATENATE("01","-",VLOOKUP('Specification of wages &amp; taxes'!$E$2,'Specification of wages &amp; taxes'!$A$208:$L$219,12,FALSE),"-",Kurs!$A$1,))</f>
        <v/>
      </c>
      <c r="D32" s="37" t="str">
        <f>IF('Specification of wages &amp; taxes'!B37="","",CONCATENATE(VLOOKUP('Specification of wages &amp; taxes'!E37,'Specification of wages &amp; taxes'!$B$208:$L$238,11,FALSE),VLOOKUP('Specification of wages &amp; taxes'!F37,'Specification of wages &amp; taxes'!$B$208:$L$238,11,FALSE),RIGHT('Specification of wages &amp; taxes'!G37,2),IF('Specification of wages &amp; taxes'!H37&gt;0,IF('Specification of wages &amp; taxes'!H37&gt;999,'Specification of wages &amp; taxes'!H37,CONCATENATE("0",'Specification of wages &amp; taxes'!H37)),"0000")))</f>
        <v/>
      </c>
      <c r="E32" s="37" t="str">
        <f>IF('Specification of wages &amp; taxes'!B37="","",VLOOKUP('Specification of wages &amp; taxes'!L37,'Specification of wages &amp; taxes'!$G$215:$I$220,3,FALSE))</f>
        <v/>
      </c>
      <c r="F32" s="37" t="str">
        <f>IF('Specification of wages &amp; taxes'!B37="","",ROUND('Specification of wages &amp; taxes'!AA37,0))</f>
        <v/>
      </c>
      <c r="G32" s="42" t="str">
        <f>IF('Specification of wages &amp; taxes'!B37="","",ROUND('Specification of wages &amp; taxes'!U37,0))</f>
        <v/>
      </c>
      <c r="H32" s="43" t="str">
        <f>IF('Specification of wages &amp; taxes'!B37="","",CONCATENATE(B32,";",C32,";",D32,";",E32,";",F32,";",G32))</f>
        <v/>
      </c>
    </row>
    <row r="33" spans="1:8" ht="12.75" customHeight="1" x14ac:dyDescent="0.25">
      <c r="A33" s="8"/>
      <c r="B33" s="34" t="str">
        <f>IF('Specification of wages &amp; taxes'!B38="","",'Specification of wages &amp; taxes'!$C$3)</f>
        <v/>
      </c>
      <c r="C33" s="37" t="str">
        <f>IF('Specification of wages &amp; taxes'!B38="","",CONCATENATE("01","-",VLOOKUP('Specification of wages &amp; taxes'!$E$2,'Specification of wages &amp; taxes'!$A$208:$L$219,12,FALSE),"-",Kurs!$A$1,))</f>
        <v/>
      </c>
      <c r="D33" s="37" t="str">
        <f>IF('Specification of wages &amp; taxes'!B38="","",CONCATENATE(VLOOKUP('Specification of wages &amp; taxes'!E38,'Specification of wages &amp; taxes'!$B$208:$L$238,11,FALSE),VLOOKUP('Specification of wages &amp; taxes'!F38,'Specification of wages &amp; taxes'!$B$208:$L$238,11,FALSE),RIGHT('Specification of wages &amp; taxes'!G38,2),IF('Specification of wages &amp; taxes'!H38&gt;0,IF('Specification of wages &amp; taxes'!H38&gt;999,'Specification of wages &amp; taxes'!H38,CONCATENATE("0",'Specification of wages &amp; taxes'!H38)),"0000")))</f>
        <v/>
      </c>
      <c r="E33" s="37" t="str">
        <f>IF('Specification of wages &amp; taxes'!B38="","",VLOOKUP('Specification of wages &amp; taxes'!L38,'Specification of wages &amp; taxes'!$G$215:$I$220,3,FALSE))</f>
        <v/>
      </c>
      <c r="F33" s="37" t="str">
        <f>IF('Specification of wages &amp; taxes'!B38="","",ROUND('Specification of wages &amp; taxes'!AA38,0))</f>
        <v/>
      </c>
      <c r="G33" s="42" t="str">
        <f>IF('Specification of wages &amp; taxes'!B38="","",ROUND('Specification of wages &amp; taxes'!U38,0))</f>
        <v/>
      </c>
      <c r="H33" s="43" t="str">
        <f>IF('Specification of wages &amp; taxes'!B38="","",CONCATENATE(B33,";",C33,";",D33,";",E33,";",F33,";",G33))</f>
        <v/>
      </c>
    </row>
    <row r="34" spans="1:8" ht="12.75" customHeight="1" x14ac:dyDescent="0.25">
      <c r="A34" s="8"/>
      <c r="B34" s="34" t="str">
        <f>IF('Specification of wages &amp; taxes'!B39="","",'Specification of wages &amp; taxes'!$C$3)</f>
        <v/>
      </c>
      <c r="C34" s="37" t="str">
        <f>IF('Specification of wages &amp; taxes'!B39="","",CONCATENATE("01","-",VLOOKUP('Specification of wages &amp; taxes'!$E$2,'Specification of wages &amp; taxes'!$A$208:$L$219,12,FALSE),"-",Kurs!$A$1,))</f>
        <v/>
      </c>
      <c r="D34" s="37" t="str">
        <f>IF('Specification of wages &amp; taxes'!B39="","",CONCATENATE(VLOOKUP('Specification of wages &amp; taxes'!E39,'Specification of wages &amp; taxes'!$B$208:$L$238,11,FALSE),VLOOKUP('Specification of wages &amp; taxes'!F39,'Specification of wages &amp; taxes'!$B$208:$L$238,11,FALSE),RIGHT('Specification of wages &amp; taxes'!G39,2),IF('Specification of wages &amp; taxes'!H39&gt;0,IF('Specification of wages &amp; taxes'!H39&gt;999,'Specification of wages &amp; taxes'!H39,CONCATENATE("0",'Specification of wages &amp; taxes'!H39)),"0000")))</f>
        <v/>
      </c>
      <c r="E34" s="37" t="str">
        <f>IF('Specification of wages &amp; taxes'!B39="","",VLOOKUP('Specification of wages &amp; taxes'!L39,'Specification of wages &amp; taxes'!$G$215:$I$220,3,FALSE))</f>
        <v/>
      </c>
      <c r="F34" s="37" t="str">
        <f>IF('Specification of wages &amp; taxes'!B39="","",ROUND('Specification of wages &amp; taxes'!AA39,0))</f>
        <v/>
      </c>
      <c r="G34" s="42" t="str">
        <f>IF('Specification of wages &amp; taxes'!B39="","",ROUND('Specification of wages &amp; taxes'!U39,0))</f>
        <v/>
      </c>
      <c r="H34" s="43" t="str">
        <f>IF('Specification of wages &amp; taxes'!B39="","",CONCATENATE(B34,";",C34,";",D34,";",E34,";",F34,";",G34))</f>
        <v/>
      </c>
    </row>
    <row r="35" spans="1:8" ht="12.75" customHeight="1" x14ac:dyDescent="0.25">
      <c r="A35" s="8"/>
      <c r="B35" s="34" t="str">
        <f>IF('Specification of wages &amp; taxes'!B40="","",'Specification of wages &amp; taxes'!$C$3)</f>
        <v/>
      </c>
      <c r="C35" s="37" t="str">
        <f>IF('Specification of wages &amp; taxes'!B40="","",CONCATENATE("01","-",VLOOKUP('Specification of wages &amp; taxes'!$E$2,'Specification of wages &amp; taxes'!$A$208:$L$219,12,FALSE),"-",Kurs!$A$1,))</f>
        <v/>
      </c>
      <c r="D35" s="37" t="str">
        <f>IF('Specification of wages &amp; taxes'!B40="","",CONCATENATE(VLOOKUP('Specification of wages &amp; taxes'!E40,'Specification of wages &amp; taxes'!$B$208:$L$238,11,FALSE),VLOOKUP('Specification of wages &amp; taxes'!F40,'Specification of wages &amp; taxes'!$B$208:$L$238,11,FALSE),RIGHT('Specification of wages &amp; taxes'!G40,2),IF('Specification of wages &amp; taxes'!H40&gt;0,IF('Specification of wages &amp; taxes'!H40&gt;999,'Specification of wages &amp; taxes'!H40,CONCATENATE("0",'Specification of wages &amp; taxes'!H40)),"0000")))</f>
        <v/>
      </c>
      <c r="E35" s="37" t="str">
        <f>IF('Specification of wages &amp; taxes'!B40="","",VLOOKUP('Specification of wages &amp; taxes'!L40,'Specification of wages &amp; taxes'!$G$215:$I$220,3,FALSE))</f>
        <v/>
      </c>
      <c r="F35" s="37" t="str">
        <f>IF('Specification of wages &amp; taxes'!B40="","",ROUND('Specification of wages &amp; taxes'!AA40,0))</f>
        <v/>
      </c>
      <c r="G35" s="42" t="str">
        <f>IF('Specification of wages &amp; taxes'!B40="","",ROUND('Specification of wages &amp; taxes'!U40,0))</f>
        <v/>
      </c>
      <c r="H35" s="43" t="str">
        <f>IF('Specification of wages &amp; taxes'!B40="","",CONCATENATE(B35,";",C35,";",D35,";",E35,";",F35,";",G35))</f>
        <v/>
      </c>
    </row>
    <row r="36" spans="1:8" ht="12.75" customHeight="1" x14ac:dyDescent="0.25">
      <c r="A36" s="8"/>
      <c r="B36" s="34" t="str">
        <f>IF('Specification of wages &amp; taxes'!B41="","",'Specification of wages &amp; taxes'!$C$3)</f>
        <v/>
      </c>
      <c r="C36" s="37" t="str">
        <f>IF('Specification of wages &amp; taxes'!B41="","",CONCATENATE("01","-",VLOOKUP('Specification of wages &amp; taxes'!$E$2,'Specification of wages &amp; taxes'!$A$208:$L$219,12,FALSE),"-",Kurs!$A$1,))</f>
        <v/>
      </c>
      <c r="D36" s="37" t="str">
        <f>IF('Specification of wages &amp; taxes'!B41="","",CONCATENATE(VLOOKUP('Specification of wages &amp; taxes'!E41,'Specification of wages &amp; taxes'!$B$208:$L$238,11,FALSE),VLOOKUP('Specification of wages &amp; taxes'!F41,'Specification of wages &amp; taxes'!$B$208:$L$238,11,FALSE),RIGHT('Specification of wages &amp; taxes'!G41,2),IF('Specification of wages &amp; taxes'!H41&gt;0,IF('Specification of wages &amp; taxes'!H41&gt;999,'Specification of wages &amp; taxes'!H41,CONCATENATE("0",'Specification of wages &amp; taxes'!H41)),"0000")))</f>
        <v/>
      </c>
      <c r="E36" s="37" t="str">
        <f>IF('Specification of wages &amp; taxes'!B41="","",VLOOKUP('Specification of wages &amp; taxes'!L41,'Specification of wages &amp; taxes'!$G$215:$I$220,3,FALSE))</f>
        <v/>
      </c>
      <c r="F36" s="37" t="str">
        <f>IF('Specification of wages &amp; taxes'!B41="","",ROUND('Specification of wages &amp; taxes'!AA41,0))</f>
        <v/>
      </c>
      <c r="G36" s="42" t="str">
        <f>IF('Specification of wages &amp; taxes'!B41="","",ROUND('Specification of wages &amp; taxes'!U41,0))</f>
        <v/>
      </c>
      <c r="H36" s="43" t="str">
        <f>IF('Specification of wages &amp; taxes'!B41="","",CONCATENATE(B36,";",C36,";",D36,";",E36,";",F36,";",G36))</f>
        <v/>
      </c>
    </row>
    <row r="37" spans="1:8" ht="12.75" customHeight="1" x14ac:dyDescent="0.25">
      <c r="A37" s="8"/>
      <c r="B37" s="34" t="str">
        <f>IF('Specification of wages &amp; taxes'!B42="","",'Specification of wages &amp; taxes'!$C$3)</f>
        <v/>
      </c>
      <c r="C37" s="37" t="str">
        <f>IF('Specification of wages &amp; taxes'!B42="","",CONCATENATE("01","-",VLOOKUP('Specification of wages &amp; taxes'!$E$2,'Specification of wages &amp; taxes'!$A$208:$L$219,12,FALSE),"-",Kurs!$A$1,))</f>
        <v/>
      </c>
      <c r="D37" s="37" t="str">
        <f>IF('Specification of wages &amp; taxes'!B42="","",CONCATENATE(VLOOKUP('Specification of wages &amp; taxes'!E42,'Specification of wages &amp; taxes'!$B$208:$L$238,11,FALSE),VLOOKUP('Specification of wages &amp; taxes'!F42,'Specification of wages &amp; taxes'!$B$208:$L$238,11,FALSE),RIGHT('Specification of wages &amp; taxes'!G42,2),IF('Specification of wages &amp; taxes'!H42&gt;0,IF('Specification of wages &amp; taxes'!H42&gt;999,'Specification of wages &amp; taxes'!H42,CONCATENATE("0",'Specification of wages &amp; taxes'!H42)),"0000")))</f>
        <v/>
      </c>
      <c r="E37" s="37" t="str">
        <f>IF('Specification of wages &amp; taxes'!B42="","",VLOOKUP('Specification of wages &amp; taxes'!L42,'Specification of wages &amp; taxes'!$G$215:$I$220,3,FALSE))</f>
        <v/>
      </c>
      <c r="F37" s="37" t="str">
        <f>IF('Specification of wages &amp; taxes'!B42="","",ROUND('Specification of wages &amp; taxes'!AA42,0))</f>
        <v/>
      </c>
      <c r="G37" s="42" t="str">
        <f>IF('Specification of wages &amp; taxes'!B42="","",ROUND('Specification of wages &amp; taxes'!U42,0))</f>
        <v/>
      </c>
      <c r="H37" s="43" t="str">
        <f>IF('Specification of wages &amp; taxes'!B42="","",CONCATENATE(B37,";",C37,";",D37,";",E37,";",F37,";",G37))</f>
        <v/>
      </c>
    </row>
    <row r="38" spans="1:8" ht="12.75" customHeight="1" x14ac:dyDescent="0.25">
      <c r="A38" s="8"/>
      <c r="B38" s="34" t="str">
        <f>IF('Specification of wages &amp; taxes'!B43="","",'Specification of wages &amp; taxes'!$C$3)</f>
        <v/>
      </c>
      <c r="C38" s="37" t="str">
        <f>IF('Specification of wages &amp; taxes'!B43="","",CONCATENATE("01","-",VLOOKUP('Specification of wages &amp; taxes'!$E$2,'Specification of wages &amp; taxes'!$A$208:$L$219,12,FALSE),"-",Kurs!$A$1,))</f>
        <v/>
      </c>
      <c r="D38" s="37" t="str">
        <f>IF('Specification of wages &amp; taxes'!B43="","",CONCATENATE(VLOOKUP('Specification of wages &amp; taxes'!E43,'Specification of wages &amp; taxes'!$B$208:$L$238,11,FALSE),VLOOKUP('Specification of wages &amp; taxes'!F43,'Specification of wages &amp; taxes'!$B$208:$L$238,11,FALSE),RIGHT('Specification of wages &amp; taxes'!G43,2),IF('Specification of wages &amp; taxes'!H43&gt;0,IF('Specification of wages &amp; taxes'!H43&gt;999,'Specification of wages &amp; taxes'!H43,CONCATENATE("0",'Specification of wages &amp; taxes'!H43)),"0000")))</f>
        <v/>
      </c>
      <c r="E38" s="37" t="str">
        <f>IF('Specification of wages &amp; taxes'!B43="","",VLOOKUP('Specification of wages &amp; taxes'!L43,'Specification of wages &amp; taxes'!$G$215:$I$220,3,FALSE))</f>
        <v/>
      </c>
      <c r="F38" s="37" t="str">
        <f>IF('Specification of wages &amp; taxes'!B43="","",ROUND('Specification of wages &amp; taxes'!AA43,0))</f>
        <v/>
      </c>
      <c r="G38" s="42" t="str">
        <f>IF('Specification of wages &amp; taxes'!B43="","",ROUND('Specification of wages &amp; taxes'!U43,0))</f>
        <v/>
      </c>
      <c r="H38" s="43" t="str">
        <f>IF('Specification of wages &amp; taxes'!B43="","",CONCATENATE(B38,";",C38,";",D38,";",E38,";",F38,";",G38))</f>
        <v/>
      </c>
    </row>
    <row r="39" spans="1:8" ht="12.75" customHeight="1" x14ac:dyDescent="0.25">
      <c r="A39" s="8"/>
      <c r="B39" s="34" t="str">
        <f>IF('Specification of wages &amp; taxes'!B44="","",'Specification of wages &amp; taxes'!$C$3)</f>
        <v/>
      </c>
      <c r="C39" s="37" t="str">
        <f>IF('Specification of wages &amp; taxes'!B44="","",CONCATENATE("01","-",VLOOKUP('Specification of wages &amp; taxes'!$E$2,'Specification of wages &amp; taxes'!$A$208:$L$219,12,FALSE),"-",Kurs!$A$1,))</f>
        <v/>
      </c>
      <c r="D39" s="37" t="str">
        <f>IF('Specification of wages &amp; taxes'!B44="","",CONCATENATE(VLOOKUP('Specification of wages &amp; taxes'!E44,'Specification of wages &amp; taxes'!$B$208:$L$238,11,FALSE),VLOOKUP('Specification of wages &amp; taxes'!F44,'Specification of wages &amp; taxes'!$B$208:$L$238,11,FALSE),RIGHT('Specification of wages &amp; taxes'!G44,2),IF('Specification of wages &amp; taxes'!H44&gt;0,IF('Specification of wages &amp; taxes'!H44&gt;999,'Specification of wages &amp; taxes'!H44,CONCATENATE("0",'Specification of wages &amp; taxes'!H44)),"0000")))</f>
        <v/>
      </c>
      <c r="E39" s="37" t="str">
        <f>IF('Specification of wages &amp; taxes'!B44="","",VLOOKUP('Specification of wages &amp; taxes'!L44,'Specification of wages &amp; taxes'!$G$215:$I$220,3,FALSE))</f>
        <v/>
      </c>
      <c r="F39" s="37" t="str">
        <f>IF('Specification of wages &amp; taxes'!B44="","",ROUND('Specification of wages &amp; taxes'!AA44,0))</f>
        <v/>
      </c>
      <c r="G39" s="42" t="str">
        <f>IF('Specification of wages &amp; taxes'!B44="","",ROUND('Specification of wages &amp; taxes'!U44,0))</f>
        <v/>
      </c>
      <c r="H39" s="43" t="str">
        <f>IF('Specification of wages &amp; taxes'!B44="","",CONCATENATE(B39,";",C39,";",D39,";",E39,";",F39,";",G39))</f>
        <v/>
      </c>
    </row>
    <row r="40" spans="1:8" ht="12.75" customHeight="1" x14ac:dyDescent="0.25">
      <c r="A40" s="8"/>
      <c r="B40" s="34" t="str">
        <f>IF('Specification of wages &amp; taxes'!B45="","",'Specification of wages &amp; taxes'!$C$3)</f>
        <v/>
      </c>
      <c r="C40" s="37" t="str">
        <f>IF('Specification of wages &amp; taxes'!B45="","",CONCATENATE("01","-",VLOOKUP('Specification of wages &amp; taxes'!$E$2,'Specification of wages &amp; taxes'!$A$208:$L$219,12,FALSE),"-",Kurs!$A$1,))</f>
        <v/>
      </c>
      <c r="D40" s="37" t="str">
        <f>IF('Specification of wages &amp; taxes'!B45="","",CONCATENATE(VLOOKUP('Specification of wages &amp; taxes'!E45,'Specification of wages &amp; taxes'!$B$208:$L$238,11,FALSE),VLOOKUP('Specification of wages &amp; taxes'!F45,'Specification of wages &amp; taxes'!$B$208:$L$238,11,FALSE),RIGHT('Specification of wages &amp; taxes'!G45,2),IF('Specification of wages &amp; taxes'!H45&gt;0,IF('Specification of wages &amp; taxes'!H45&gt;999,'Specification of wages &amp; taxes'!H45,CONCATENATE("0",'Specification of wages &amp; taxes'!H45)),"0000")))</f>
        <v/>
      </c>
      <c r="E40" s="37" t="str">
        <f>IF('Specification of wages &amp; taxes'!B45="","",VLOOKUP('Specification of wages &amp; taxes'!L45,'Specification of wages &amp; taxes'!$G$215:$I$220,3,FALSE))</f>
        <v/>
      </c>
      <c r="F40" s="37" t="str">
        <f>IF('Specification of wages &amp; taxes'!B45="","",ROUND('Specification of wages &amp; taxes'!AA45,0))</f>
        <v/>
      </c>
      <c r="G40" s="42" t="str">
        <f>IF('Specification of wages &amp; taxes'!B45="","",ROUND('Specification of wages &amp; taxes'!U45,0))</f>
        <v/>
      </c>
      <c r="H40" s="43" t="str">
        <f>IF('Specification of wages &amp; taxes'!B45="","",CONCATENATE(B40,";",C40,";",D40,";",E40,";",F40,";",G40))</f>
        <v/>
      </c>
    </row>
    <row r="41" spans="1:8" ht="12.75" customHeight="1" x14ac:dyDescent="0.25">
      <c r="A41" s="8"/>
      <c r="B41" s="34" t="str">
        <f>IF('Specification of wages &amp; taxes'!B46="","",'Specification of wages &amp; taxes'!$C$3)</f>
        <v/>
      </c>
      <c r="C41" s="37" t="str">
        <f>IF('Specification of wages &amp; taxes'!B46="","",CONCATENATE("01","-",VLOOKUP('Specification of wages &amp; taxes'!$E$2,'Specification of wages &amp; taxes'!$A$208:$L$219,12,FALSE),"-",Kurs!$A$1,))</f>
        <v/>
      </c>
      <c r="D41" s="37" t="str">
        <f>IF('Specification of wages &amp; taxes'!B46="","",CONCATENATE(VLOOKUP('Specification of wages &amp; taxes'!E46,'Specification of wages &amp; taxes'!$B$208:$L$238,11,FALSE),VLOOKUP('Specification of wages &amp; taxes'!F46,'Specification of wages &amp; taxes'!$B$208:$L$238,11,FALSE),RIGHT('Specification of wages &amp; taxes'!G46,2),IF('Specification of wages &amp; taxes'!H46&gt;0,IF('Specification of wages &amp; taxes'!H46&gt;999,'Specification of wages &amp; taxes'!H46,CONCATENATE("0",'Specification of wages &amp; taxes'!H46)),"0000")))</f>
        <v/>
      </c>
      <c r="E41" s="37" t="str">
        <f>IF('Specification of wages &amp; taxes'!B46="","",VLOOKUP('Specification of wages &amp; taxes'!L46,'Specification of wages &amp; taxes'!$G$215:$I$220,3,FALSE))</f>
        <v/>
      </c>
      <c r="F41" s="37" t="str">
        <f>IF('Specification of wages &amp; taxes'!B46="","",ROUND('Specification of wages &amp; taxes'!AA46,0))</f>
        <v/>
      </c>
      <c r="G41" s="42" t="str">
        <f>IF('Specification of wages &amp; taxes'!B46="","",ROUND('Specification of wages &amp; taxes'!U46,0))</f>
        <v/>
      </c>
      <c r="H41" s="43" t="str">
        <f>IF('Specification of wages &amp; taxes'!B46="","",CONCATENATE(B41,";",C41,";",D41,";",E41,";",F41,";",G41))</f>
        <v/>
      </c>
    </row>
    <row r="42" spans="1:8" ht="12.75" customHeight="1" x14ac:dyDescent="0.25">
      <c r="A42" s="8"/>
      <c r="B42" s="34" t="str">
        <f>IF('Specification of wages &amp; taxes'!B47="","",'Specification of wages &amp; taxes'!$C$3)</f>
        <v/>
      </c>
      <c r="C42" s="37" t="str">
        <f>IF('Specification of wages &amp; taxes'!B47="","",CONCATENATE("01","-",VLOOKUP('Specification of wages &amp; taxes'!$E$2,'Specification of wages &amp; taxes'!$A$208:$L$219,12,FALSE),"-",Kurs!$A$1,))</f>
        <v/>
      </c>
      <c r="D42" s="37" t="str">
        <f>IF('Specification of wages &amp; taxes'!B47="","",CONCATENATE(VLOOKUP('Specification of wages &amp; taxes'!E47,'Specification of wages &amp; taxes'!$B$208:$L$238,11,FALSE),VLOOKUP('Specification of wages &amp; taxes'!F47,'Specification of wages &amp; taxes'!$B$208:$L$238,11,FALSE),RIGHT('Specification of wages &amp; taxes'!G47,2),IF('Specification of wages &amp; taxes'!H47&gt;0,IF('Specification of wages &amp; taxes'!H47&gt;999,'Specification of wages &amp; taxes'!H47,CONCATENATE("0",'Specification of wages &amp; taxes'!H47)),"0000")))</f>
        <v/>
      </c>
      <c r="E42" s="37" t="str">
        <f>IF('Specification of wages &amp; taxes'!B47="","",VLOOKUP('Specification of wages &amp; taxes'!L47,'Specification of wages &amp; taxes'!$G$215:$I$220,3,FALSE))</f>
        <v/>
      </c>
      <c r="F42" s="37" t="str">
        <f>IF('Specification of wages &amp; taxes'!B47="","",ROUND('Specification of wages &amp; taxes'!AA47,0))</f>
        <v/>
      </c>
      <c r="G42" s="42" t="str">
        <f>IF('Specification of wages &amp; taxes'!B47="","",ROUND('Specification of wages &amp; taxes'!U47,0))</f>
        <v/>
      </c>
      <c r="H42" s="43" t="str">
        <f>IF('Specification of wages &amp; taxes'!B47="","",CONCATENATE(B42,";",C42,";",D42,";",E42,";",F42,";",G42))</f>
        <v/>
      </c>
    </row>
    <row r="43" spans="1:8" ht="12.75" customHeight="1" x14ac:dyDescent="0.25">
      <c r="A43" s="8"/>
      <c r="B43" s="34" t="str">
        <f>IF('Specification of wages &amp; taxes'!B48="","",'Specification of wages &amp; taxes'!$C$3)</f>
        <v/>
      </c>
      <c r="C43" s="37" t="str">
        <f>IF('Specification of wages &amp; taxes'!B48="","",CONCATENATE("01","-",VLOOKUP('Specification of wages &amp; taxes'!$E$2,'Specification of wages &amp; taxes'!$A$208:$L$219,12,FALSE),"-",Kurs!$A$1,))</f>
        <v/>
      </c>
      <c r="D43" s="37" t="str">
        <f>IF('Specification of wages &amp; taxes'!B48="","",CONCATENATE(VLOOKUP('Specification of wages &amp; taxes'!E48,'Specification of wages &amp; taxes'!$B$208:$L$238,11,FALSE),VLOOKUP('Specification of wages &amp; taxes'!F48,'Specification of wages &amp; taxes'!$B$208:$L$238,11,FALSE),RIGHT('Specification of wages &amp; taxes'!G48,2),IF('Specification of wages &amp; taxes'!H48&gt;0,IF('Specification of wages &amp; taxes'!H48&gt;999,'Specification of wages &amp; taxes'!H48,CONCATENATE("0",'Specification of wages &amp; taxes'!H48)),"0000")))</f>
        <v/>
      </c>
      <c r="E43" s="37" t="str">
        <f>IF('Specification of wages &amp; taxes'!B48="","",VLOOKUP('Specification of wages &amp; taxes'!L48,'Specification of wages &amp; taxes'!$G$215:$I$220,3,FALSE))</f>
        <v/>
      </c>
      <c r="F43" s="37" t="str">
        <f>IF('Specification of wages &amp; taxes'!B48="","",ROUND('Specification of wages &amp; taxes'!AA48,0))</f>
        <v/>
      </c>
      <c r="G43" s="42" t="str">
        <f>IF('Specification of wages &amp; taxes'!B48="","",ROUND('Specification of wages &amp; taxes'!U48,0))</f>
        <v/>
      </c>
      <c r="H43" s="43" t="str">
        <f>IF('Specification of wages &amp; taxes'!B48="","",CONCATENATE(B43,";",C43,";",D43,";",E43,";",F43,";",G43))</f>
        <v/>
      </c>
    </row>
    <row r="44" spans="1:8" ht="12.75" customHeight="1" x14ac:dyDescent="0.25">
      <c r="A44" s="8"/>
      <c r="B44" s="34" t="str">
        <f>IF('Specification of wages &amp; taxes'!B49="","",'Specification of wages &amp; taxes'!$C$3)</f>
        <v/>
      </c>
      <c r="C44" s="37" t="str">
        <f>IF('Specification of wages &amp; taxes'!B49="","",CONCATENATE("01","-",VLOOKUP('Specification of wages &amp; taxes'!$E$2,'Specification of wages &amp; taxes'!$A$208:$L$219,12,FALSE),"-",Kurs!$A$1,))</f>
        <v/>
      </c>
      <c r="D44" s="37" t="str">
        <f>IF('Specification of wages &amp; taxes'!B49="","",CONCATENATE(VLOOKUP('Specification of wages &amp; taxes'!E49,'Specification of wages &amp; taxes'!$B$208:$L$238,11,FALSE),VLOOKUP('Specification of wages &amp; taxes'!F49,'Specification of wages &amp; taxes'!$B$208:$L$238,11,FALSE),RIGHT('Specification of wages &amp; taxes'!G49,2),IF('Specification of wages &amp; taxes'!H49&gt;0,IF('Specification of wages &amp; taxes'!H49&gt;999,'Specification of wages &amp; taxes'!H49,CONCATENATE("0",'Specification of wages &amp; taxes'!H49)),"0000")))</f>
        <v/>
      </c>
      <c r="E44" s="37" t="str">
        <f>IF('Specification of wages &amp; taxes'!B49="","",VLOOKUP('Specification of wages &amp; taxes'!L49,'Specification of wages &amp; taxes'!$G$215:$I$220,3,FALSE))</f>
        <v/>
      </c>
      <c r="F44" s="37" t="str">
        <f>IF('Specification of wages &amp; taxes'!B49="","",ROUND('Specification of wages &amp; taxes'!AA49,0))</f>
        <v/>
      </c>
      <c r="G44" s="42" t="str">
        <f>IF('Specification of wages &amp; taxes'!B49="","",ROUND('Specification of wages &amp; taxes'!U49,0))</f>
        <v/>
      </c>
      <c r="H44" s="43" t="str">
        <f>IF('Specification of wages &amp; taxes'!B49="","",CONCATENATE(B44,";",C44,";",D44,";",E44,";",F44,";",G44))</f>
        <v/>
      </c>
    </row>
    <row r="45" spans="1:8" ht="12.75" customHeight="1" x14ac:dyDescent="0.25">
      <c r="A45" s="8"/>
      <c r="B45" s="34" t="str">
        <f>IF('Specification of wages &amp; taxes'!B50="","",'Specification of wages &amp; taxes'!$C$3)</f>
        <v/>
      </c>
      <c r="C45" s="37" t="str">
        <f>IF('Specification of wages &amp; taxes'!B50="","",CONCATENATE("01","-",VLOOKUP('Specification of wages &amp; taxes'!$E$2,'Specification of wages &amp; taxes'!$A$208:$L$219,12,FALSE),"-",Kurs!$A$1,))</f>
        <v/>
      </c>
      <c r="D45" s="37" t="str">
        <f>IF('Specification of wages &amp; taxes'!B50="","",CONCATENATE(VLOOKUP('Specification of wages &amp; taxes'!E50,'Specification of wages &amp; taxes'!$B$208:$L$238,11,FALSE),VLOOKUP('Specification of wages &amp; taxes'!F50,'Specification of wages &amp; taxes'!$B$208:$L$238,11,FALSE),RIGHT('Specification of wages &amp; taxes'!G50,2),IF('Specification of wages &amp; taxes'!H50&gt;0,IF('Specification of wages &amp; taxes'!H50&gt;999,'Specification of wages &amp; taxes'!H50,CONCATENATE("0",'Specification of wages &amp; taxes'!H50)),"0000")))</f>
        <v/>
      </c>
      <c r="E45" s="37" t="str">
        <f>IF('Specification of wages &amp; taxes'!B50="","",VLOOKUP('Specification of wages &amp; taxes'!L50,'Specification of wages &amp; taxes'!$G$215:$I$220,3,FALSE))</f>
        <v/>
      </c>
      <c r="F45" s="37" t="str">
        <f>IF('Specification of wages &amp; taxes'!B50="","",ROUND('Specification of wages &amp; taxes'!AA50,0))</f>
        <v/>
      </c>
      <c r="G45" s="42" t="str">
        <f>IF('Specification of wages &amp; taxes'!B50="","",ROUND('Specification of wages &amp; taxes'!U50,0))</f>
        <v/>
      </c>
      <c r="H45" s="43" t="str">
        <f>IF('Specification of wages &amp; taxes'!B50="","",CONCATENATE(B45,";",C45,";",D45,";",E45,";",F45,";",G45))</f>
        <v/>
      </c>
    </row>
    <row r="46" spans="1:8" ht="12.75" customHeight="1" x14ac:dyDescent="0.25">
      <c r="A46" s="8"/>
      <c r="B46" s="34" t="str">
        <f>IF('Specification of wages &amp; taxes'!B51="","",'Specification of wages &amp; taxes'!$C$3)</f>
        <v/>
      </c>
      <c r="C46" s="37" t="str">
        <f>IF('Specification of wages &amp; taxes'!B51="","",CONCATENATE("01","-",VLOOKUP('Specification of wages &amp; taxes'!$E$2,'Specification of wages &amp; taxes'!$A$208:$L$219,12,FALSE),"-",Kurs!$A$1,))</f>
        <v/>
      </c>
      <c r="D46" s="37" t="str">
        <f>IF('Specification of wages &amp; taxes'!B51="","",CONCATENATE(VLOOKUP('Specification of wages &amp; taxes'!E51,'Specification of wages &amp; taxes'!$B$208:$L$238,11,FALSE),VLOOKUP('Specification of wages &amp; taxes'!F51,'Specification of wages &amp; taxes'!$B$208:$L$238,11,FALSE),RIGHT('Specification of wages &amp; taxes'!G51,2),IF('Specification of wages &amp; taxes'!H51&gt;0,IF('Specification of wages &amp; taxes'!H51&gt;999,'Specification of wages &amp; taxes'!H51,CONCATENATE("0",'Specification of wages &amp; taxes'!H51)),"0000")))</f>
        <v/>
      </c>
      <c r="E46" s="37" t="str">
        <f>IF('Specification of wages &amp; taxes'!B51="","",VLOOKUP('Specification of wages &amp; taxes'!L51,'Specification of wages &amp; taxes'!$G$215:$I$220,3,FALSE))</f>
        <v/>
      </c>
      <c r="F46" s="37" t="str">
        <f>IF('Specification of wages &amp; taxes'!B51="","",ROUND('Specification of wages &amp; taxes'!AA51,0))</f>
        <v/>
      </c>
      <c r="G46" s="42" t="str">
        <f>IF('Specification of wages &amp; taxes'!B51="","",ROUND('Specification of wages &amp; taxes'!U51,0))</f>
        <v/>
      </c>
      <c r="H46" s="43" t="str">
        <f>IF('Specification of wages &amp; taxes'!B51="","",CONCATENATE(B46,";",C46,";",D46,";",E46,";",F46,";",G46))</f>
        <v/>
      </c>
    </row>
    <row r="47" spans="1:8" ht="12.75" customHeight="1" x14ac:dyDescent="0.25">
      <c r="A47" s="8"/>
      <c r="B47" s="34" t="str">
        <f>IF('Specification of wages &amp; taxes'!B52="","",'Specification of wages &amp; taxes'!$C$3)</f>
        <v/>
      </c>
      <c r="C47" s="37" t="str">
        <f>IF('Specification of wages &amp; taxes'!B52="","",CONCATENATE("01","-",VLOOKUP('Specification of wages &amp; taxes'!$E$2,'Specification of wages &amp; taxes'!$A$208:$L$219,12,FALSE),"-",Kurs!$A$1,))</f>
        <v/>
      </c>
      <c r="D47" s="37" t="str">
        <f>IF('Specification of wages &amp; taxes'!B52="","",CONCATENATE(VLOOKUP('Specification of wages &amp; taxes'!E52,'Specification of wages &amp; taxes'!$B$208:$L$238,11,FALSE),VLOOKUP('Specification of wages &amp; taxes'!F52,'Specification of wages &amp; taxes'!$B$208:$L$238,11,FALSE),RIGHT('Specification of wages &amp; taxes'!G52,2),IF('Specification of wages &amp; taxes'!H52&gt;0,IF('Specification of wages &amp; taxes'!H52&gt;999,'Specification of wages &amp; taxes'!H52,CONCATENATE("0",'Specification of wages &amp; taxes'!H52)),"0000")))</f>
        <v/>
      </c>
      <c r="E47" s="37" t="str">
        <f>IF('Specification of wages &amp; taxes'!B52="","",VLOOKUP('Specification of wages &amp; taxes'!L52,'Specification of wages &amp; taxes'!$G$215:$I$220,3,FALSE))</f>
        <v/>
      </c>
      <c r="F47" s="37" t="str">
        <f>IF('Specification of wages &amp; taxes'!B52="","",ROUND('Specification of wages &amp; taxes'!AA52,0))</f>
        <v/>
      </c>
      <c r="G47" s="42" t="str">
        <f>IF('Specification of wages &amp; taxes'!B52="","",ROUND('Specification of wages &amp; taxes'!U52,0))</f>
        <v/>
      </c>
      <c r="H47" s="43" t="str">
        <f>IF('Specification of wages &amp; taxes'!B52="","",CONCATENATE(B47,";",C47,";",D47,";",E47,";",F47,";",G47))</f>
        <v/>
      </c>
    </row>
    <row r="48" spans="1:8" ht="12.75" customHeight="1" x14ac:dyDescent="0.25">
      <c r="A48" s="8"/>
      <c r="B48" s="34" t="str">
        <f>IF('Specification of wages &amp; taxes'!B53="","",'Specification of wages &amp; taxes'!$C$3)</f>
        <v/>
      </c>
      <c r="C48" s="37" t="str">
        <f>IF('Specification of wages &amp; taxes'!B53="","",CONCATENATE("01","-",VLOOKUP('Specification of wages &amp; taxes'!$E$2,'Specification of wages &amp; taxes'!$A$208:$L$219,12,FALSE),"-",Kurs!$A$1,))</f>
        <v/>
      </c>
      <c r="D48" s="37" t="str">
        <f>IF('Specification of wages &amp; taxes'!B53="","",CONCATENATE(VLOOKUP('Specification of wages &amp; taxes'!E53,'Specification of wages &amp; taxes'!$B$208:$L$238,11,FALSE),VLOOKUP('Specification of wages &amp; taxes'!F53,'Specification of wages &amp; taxes'!$B$208:$L$238,11,FALSE),RIGHT('Specification of wages &amp; taxes'!G53,2),IF('Specification of wages &amp; taxes'!H53&gt;0,IF('Specification of wages &amp; taxes'!H53&gt;999,'Specification of wages &amp; taxes'!H53,CONCATENATE("0",'Specification of wages &amp; taxes'!H53)),"0000")))</f>
        <v/>
      </c>
      <c r="E48" s="37" t="str">
        <f>IF('Specification of wages &amp; taxes'!B53="","",VLOOKUP('Specification of wages &amp; taxes'!L53,'Specification of wages &amp; taxes'!$G$215:$I$220,3,FALSE))</f>
        <v/>
      </c>
      <c r="F48" s="37" t="str">
        <f>IF('Specification of wages &amp; taxes'!B53="","",ROUND('Specification of wages &amp; taxes'!AA53,0))</f>
        <v/>
      </c>
      <c r="G48" s="42" t="str">
        <f>IF('Specification of wages &amp; taxes'!B53="","",ROUND('Specification of wages &amp; taxes'!U53,0))</f>
        <v/>
      </c>
      <c r="H48" s="43" t="str">
        <f>IF('Specification of wages &amp; taxes'!B53="","",CONCATENATE(B48,";",C48,";",D48,";",E48,";",F48,";",G48))</f>
        <v/>
      </c>
    </row>
    <row r="49" spans="1:8" ht="12.75" customHeight="1" x14ac:dyDescent="0.25">
      <c r="A49" s="8"/>
      <c r="B49" s="34" t="str">
        <f>IF('Specification of wages &amp; taxes'!B54="","",'Specification of wages &amp; taxes'!$C$3)</f>
        <v/>
      </c>
      <c r="C49" s="37" t="str">
        <f>IF('Specification of wages &amp; taxes'!B54="","",CONCATENATE("01","-",VLOOKUP('Specification of wages &amp; taxes'!$E$2,'Specification of wages &amp; taxes'!$A$208:$L$219,12,FALSE),"-",Kurs!$A$1,))</f>
        <v/>
      </c>
      <c r="D49" s="37" t="str">
        <f>IF('Specification of wages &amp; taxes'!B54="","",CONCATENATE(VLOOKUP('Specification of wages &amp; taxes'!E54,'Specification of wages &amp; taxes'!$B$208:$L$238,11,FALSE),VLOOKUP('Specification of wages &amp; taxes'!F54,'Specification of wages &amp; taxes'!$B$208:$L$238,11,FALSE),RIGHT('Specification of wages &amp; taxes'!G54,2),IF('Specification of wages &amp; taxes'!H54&gt;0,IF('Specification of wages &amp; taxes'!H54&gt;999,'Specification of wages &amp; taxes'!H54,CONCATENATE("0",'Specification of wages &amp; taxes'!H54)),"0000")))</f>
        <v/>
      </c>
      <c r="E49" s="37" t="str">
        <f>IF('Specification of wages &amp; taxes'!B54="","",VLOOKUP('Specification of wages &amp; taxes'!L54,'Specification of wages &amp; taxes'!$G$215:$I$220,3,FALSE))</f>
        <v/>
      </c>
      <c r="F49" s="37" t="str">
        <f>IF('Specification of wages &amp; taxes'!B54="","",ROUND('Specification of wages &amp; taxes'!AA54,0))</f>
        <v/>
      </c>
      <c r="G49" s="42" t="str">
        <f>IF('Specification of wages &amp; taxes'!B54="","",ROUND('Specification of wages &amp; taxes'!U54,0))</f>
        <v/>
      </c>
      <c r="H49" s="43" t="str">
        <f>IF('Specification of wages &amp; taxes'!B54="","",CONCATENATE(B49,";",C49,";",D49,";",E49,";",F49,";",G49))</f>
        <v/>
      </c>
    </row>
    <row r="50" spans="1:8" ht="12.75" customHeight="1" x14ac:dyDescent="0.25">
      <c r="A50" s="8"/>
      <c r="B50" s="34" t="str">
        <f>IF('Specification of wages &amp; taxes'!B55="","",'Specification of wages &amp; taxes'!$C$3)</f>
        <v/>
      </c>
      <c r="C50" s="37" t="str">
        <f>IF('Specification of wages &amp; taxes'!B55="","",CONCATENATE("01","-",VLOOKUP('Specification of wages &amp; taxes'!$E$2,'Specification of wages &amp; taxes'!$A$208:$L$219,12,FALSE),"-",Kurs!$A$1,))</f>
        <v/>
      </c>
      <c r="D50" s="37" t="str">
        <f>IF('Specification of wages &amp; taxes'!B55="","",CONCATENATE(VLOOKUP('Specification of wages &amp; taxes'!E55,'Specification of wages &amp; taxes'!$B$208:$L$238,11,FALSE),VLOOKUP('Specification of wages &amp; taxes'!F55,'Specification of wages &amp; taxes'!$B$208:$L$238,11,FALSE),RIGHT('Specification of wages &amp; taxes'!G55,2),IF('Specification of wages &amp; taxes'!H55&gt;0,IF('Specification of wages &amp; taxes'!H55&gt;999,'Specification of wages &amp; taxes'!H55,CONCATENATE("0",'Specification of wages &amp; taxes'!H55)),"0000")))</f>
        <v/>
      </c>
      <c r="E50" s="37" t="str">
        <f>IF('Specification of wages &amp; taxes'!B55="","",VLOOKUP('Specification of wages &amp; taxes'!L55,'Specification of wages &amp; taxes'!$G$215:$I$220,3,FALSE))</f>
        <v/>
      </c>
      <c r="F50" s="37" t="str">
        <f>IF('Specification of wages &amp; taxes'!B55="","",ROUND('Specification of wages &amp; taxes'!AA55,0))</f>
        <v/>
      </c>
      <c r="G50" s="42" t="str">
        <f>IF('Specification of wages &amp; taxes'!B55="","",ROUND('Specification of wages &amp; taxes'!U55,0))</f>
        <v/>
      </c>
      <c r="H50" s="43" t="str">
        <f>IF('Specification of wages &amp; taxes'!B55="","",CONCATENATE(B50,";",C50,";",D50,";",E50,";",F50,";",G50))</f>
        <v/>
      </c>
    </row>
    <row r="51" spans="1:8" ht="12.75" customHeight="1" x14ac:dyDescent="0.25">
      <c r="A51" s="8"/>
      <c r="B51" s="34" t="str">
        <f>IF('Specification of wages &amp; taxes'!B56="","",'Specification of wages &amp; taxes'!$C$3)</f>
        <v/>
      </c>
      <c r="C51" s="37" t="str">
        <f>IF('Specification of wages &amp; taxes'!B56="","",CONCATENATE("01","-",VLOOKUP('Specification of wages &amp; taxes'!$E$2,'Specification of wages &amp; taxes'!$A$208:$L$219,12,FALSE),"-",Kurs!$A$1,))</f>
        <v/>
      </c>
      <c r="D51" s="37" t="str">
        <f>IF('Specification of wages &amp; taxes'!B56="","",CONCATENATE(VLOOKUP('Specification of wages &amp; taxes'!E56,'Specification of wages &amp; taxes'!$B$208:$L$238,11,FALSE),VLOOKUP('Specification of wages &amp; taxes'!F56,'Specification of wages &amp; taxes'!$B$208:$L$238,11,FALSE),RIGHT('Specification of wages &amp; taxes'!G56,2),IF('Specification of wages &amp; taxes'!H56&gt;0,IF('Specification of wages &amp; taxes'!H56&gt;999,'Specification of wages &amp; taxes'!H56,CONCATENATE("0",'Specification of wages &amp; taxes'!H56)),"0000")))</f>
        <v/>
      </c>
      <c r="E51" s="37" t="str">
        <f>IF('Specification of wages &amp; taxes'!B56="","",VLOOKUP('Specification of wages &amp; taxes'!L56,'Specification of wages &amp; taxes'!$G$215:$I$220,3,FALSE))</f>
        <v/>
      </c>
      <c r="F51" s="37" t="str">
        <f>IF('Specification of wages &amp; taxes'!B56="","",ROUND('Specification of wages &amp; taxes'!AA56,0))</f>
        <v/>
      </c>
      <c r="G51" s="42" t="str">
        <f>IF('Specification of wages &amp; taxes'!B56="","",ROUND('Specification of wages &amp; taxes'!U56,0))</f>
        <v/>
      </c>
      <c r="H51" s="43" t="str">
        <f>IF('Specification of wages &amp; taxes'!B56="","",CONCATENATE(B51,";",C51,";",D51,";",E51,";",F51,";",G51))</f>
        <v/>
      </c>
    </row>
    <row r="52" spans="1:8" ht="12.75" customHeight="1" x14ac:dyDescent="0.25">
      <c r="A52" s="8"/>
      <c r="B52" s="34" t="str">
        <f>IF('Specification of wages &amp; taxes'!B57="","",'Specification of wages &amp; taxes'!$C$3)</f>
        <v/>
      </c>
      <c r="C52" s="37" t="str">
        <f>IF('Specification of wages &amp; taxes'!B57="","",CONCATENATE("01","-",VLOOKUP('Specification of wages &amp; taxes'!$E$2,'Specification of wages &amp; taxes'!$A$208:$L$219,12,FALSE),"-",Kurs!$A$1,))</f>
        <v/>
      </c>
      <c r="D52" s="37" t="str">
        <f>IF('Specification of wages &amp; taxes'!B57="","",CONCATENATE(VLOOKUP('Specification of wages &amp; taxes'!E57,'Specification of wages &amp; taxes'!$B$208:$L$238,11,FALSE),VLOOKUP('Specification of wages &amp; taxes'!F57,'Specification of wages &amp; taxes'!$B$208:$L$238,11,FALSE),RIGHT('Specification of wages &amp; taxes'!G57,2),IF('Specification of wages &amp; taxes'!H57&gt;0,IF('Specification of wages &amp; taxes'!H57&gt;999,'Specification of wages &amp; taxes'!H57,CONCATENATE("0",'Specification of wages &amp; taxes'!H57)),"0000")))</f>
        <v/>
      </c>
      <c r="E52" s="37" t="str">
        <f>IF('Specification of wages &amp; taxes'!B57="","",VLOOKUP('Specification of wages &amp; taxes'!L57,'Specification of wages &amp; taxes'!$G$215:$I$220,3,FALSE))</f>
        <v/>
      </c>
      <c r="F52" s="37" t="str">
        <f>IF('Specification of wages &amp; taxes'!B57="","",ROUND('Specification of wages &amp; taxes'!AA57,0))</f>
        <v/>
      </c>
      <c r="G52" s="42" t="str">
        <f>IF('Specification of wages &amp; taxes'!B57="","",ROUND('Specification of wages &amp; taxes'!U57,0))</f>
        <v/>
      </c>
      <c r="H52" s="43" t="str">
        <f>IF('Specification of wages &amp; taxes'!B57="","",CONCATENATE(B52,";",C52,";",D52,";",E52,";",F52,";",G52))</f>
        <v/>
      </c>
    </row>
    <row r="53" spans="1:8" ht="12.75" customHeight="1" x14ac:dyDescent="0.25">
      <c r="A53" s="8"/>
      <c r="B53" s="34" t="str">
        <f>IF('Specification of wages &amp; taxes'!B58="","",'Specification of wages &amp; taxes'!$C$3)</f>
        <v/>
      </c>
      <c r="C53" s="37" t="str">
        <f>IF('Specification of wages &amp; taxes'!B58="","",CONCATENATE("01","-",VLOOKUP('Specification of wages &amp; taxes'!$E$2,'Specification of wages &amp; taxes'!$A$208:$L$219,12,FALSE),"-",Kurs!$A$1,))</f>
        <v/>
      </c>
      <c r="D53" s="37" t="str">
        <f>IF('Specification of wages &amp; taxes'!B58="","",CONCATENATE(VLOOKUP('Specification of wages &amp; taxes'!E58,'Specification of wages &amp; taxes'!$B$208:$L$238,11,FALSE),VLOOKUP('Specification of wages &amp; taxes'!F58,'Specification of wages &amp; taxes'!$B$208:$L$238,11,FALSE),RIGHT('Specification of wages &amp; taxes'!G58,2),IF('Specification of wages &amp; taxes'!H58&gt;0,IF('Specification of wages &amp; taxes'!H58&gt;999,'Specification of wages &amp; taxes'!H58,CONCATENATE("0",'Specification of wages &amp; taxes'!H58)),"0000")))</f>
        <v/>
      </c>
      <c r="E53" s="37" t="str">
        <f>IF('Specification of wages &amp; taxes'!B58="","",VLOOKUP('Specification of wages &amp; taxes'!L58,'Specification of wages &amp; taxes'!$G$215:$I$220,3,FALSE))</f>
        <v/>
      </c>
      <c r="F53" s="37" t="str">
        <f>IF('Specification of wages &amp; taxes'!B58="","",ROUND('Specification of wages &amp; taxes'!AA58,0))</f>
        <v/>
      </c>
      <c r="G53" s="42" t="str">
        <f>IF('Specification of wages &amp; taxes'!B58="","",ROUND('Specification of wages &amp; taxes'!U58,0))</f>
        <v/>
      </c>
      <c r="H53" s="43" t="str">
        <f>IF('Specification of wages &amp; taxes'!B58="","",CONCATENATE(B53,";",C53,";",D53,";",E53,";",F53,";",G53))</f>
        <v/>
      </c>
    </row>
    <row r="54" spans="1:8" ht="12.75" customHeight="1" x14ac:dyDescent="0.25">
      <c r="A54" s="8"/>
      <c r="B54" s="34" t="str">
        <f>IF('Specification of wages &amp; taxes'!B59="","",'Specification of wages &amp; taxes'!$C$3)</f>
        <v/>
      </c>
      <c r="C54" s="37" t="str">
        <f>IF('Specification of wages &amp; taxes'!B59="","",CONCATENATE("01","-",VLOOKUP('Specification of wages &amp; taxes'!$E$2,'Specification of wages &amp; taxes'!$A$208:$L$219,12,FALSE),"-",Kurs!$A$1,))</f>
        <v/>
      </c>
      <c r="D54" s="37" t="str">
        <f>IF('Specification of wages &amp; taxes'!B59="","",CONCATENATE(VLOOKUP('Specification of wages &amp; taxes'!E59,'Specification of wages &amp; taxes'!$B$208:$L$238,11,FALSE),VLOOKUP('Specification of wages &amp; taxes'!F59,'Specification of wages &amp; taxes'!$B$208:$L$238,11,FALSE),RIGHT('Specification of wages &amp; taxes'!G59,2),IF('Specification of wages &amp; taxes'!H59&gt;0,IF('Specification of wages &amp; taxes'!H59&gt;999,'Specification of wages &amp; taxes'!H59,CONCATENATE("0",'Specification of wages &amp; taxes'!H59)),"0000")))</f>
        <v/>
      </c>
      <c r="E54" s="37" t="str">
        <f>IF('Specification of wages &amp; taxes'!B59="","",VLOOKUP('Specification of wages &amp; taxes'!L59,'Specification of wages &amp; taxes'!$G$215:$I$220,3,FALSE))</f>
        <v/>
      </c>
      <c r="F54" s="37" t="str">
        <f>IF('Specification of wages &amp; taxes'!B59="","",ROUND('Specification of wages &amp; taxes'!AA59,0))</f>
        <v/>
      </c>
      <c r="G54" s="42" t="str">
        <f>IF('Specification of wages &amp; taxes'!B59="","",ROUND('Specification of wages &amp; taxes'!U59,0))</f>
        <v/>
      </c>
      <c r="H54" s="43" t="str">
        <f>IF('Specification of wages &amp; taxes'!B59="","",CONCATENATE(B54,";",C54,";",D54,";",E54,";",F54,";",G54))</f>
        <v/>
      </c>
    </row>
    <row r="55" spans="1:8" ht="12.75" customHeight="1" x14ac:dyDescent="0.25">
      <c r="A55" s="8"/>
      <c r="B55" s="34" t="str">
        <f>IF('Specification of wages &amp; taxes'!B60="","",'Specification of wages &amp; taxes'!$C$3)</f>
        <v/>
      </c>
      <c r="C55" s="37" t="str">
        <f>IF('Specification of wages &amp; taxes'!B60="","",CONCATENATE("01","-",VLOOKUP('Specification of wages &amp; taxes'!$E$2,'Specification of wages &amp; taxes'!$A$208:$L$219,12,FALSE),"-",Kurs!$A$1,))</f>
        <v/>
      </c>
      <c r="D55" s="37" t="str">
        <f>IF('Specification of wages &amp; taxes'!B60="","",CONCATENATE(VLOOKUP('Specification of wages &amp; taxes'!E60,'Specification of wages &amp; taxes'!$B$208:$L$238,11,FALSE),VLOOKUP('Specification of wages &amp; taxes'!F60,'Specification of wages &amp; taxes'!$B$208:$L$238,11,FALSE),RIGHT('Specification of wages &amp; taxes'!G60,2),IF('Specification of wages &amp; taxes'!H60&gt;0,IF('Specification of wages &amp; taxes'!H60&gt;999,'Specification of wages &amp; taxes'!H60,CONCATENATE("0",'Specification of wages &amp; taxes'!H60)),"0000")))</f>
        <v/>
      </c>
      <c r="E55" s="37" t="str">
        <f>IF('Specification of wages &amp; taxes'!B60="","",VLOOKUP('Specification of wages &amp; taxes'!L60,'Specification of wages &amp; taxes'!$G$215:$I$220,3,FALSE))</f>
        <v/>
      </c>
      <c r="F55" s="37" t="str">
        <f>IF('Specification of wages &amp; taxes'!B60="","",ROUND('Specification of wages &amp; taxes'!AA60,0))</f>
        <v/>
      </c>
      <c r="G55" s="42" t="str">
        <f>IF('Specification of wages &amp; taxes'!B60="","",ROUND('Specification of wages &amp; taxes'!U60,0))</f>
        <v/>
      </c>
      <c r="H55" s="43" t="str">
        <f>IF('Specification of wages &amp; taxes'!B60="","",CONCATENATE(B55,";",C55,";",D55,";",E55,";",F55,";",G55))</f>
        <v/>
      </c>
    </row>
    <row r="56" spans="1:8" ht="12.75" customHeight="1" x14ac:dyDescent="0.25">
      <c r="A56" s="8"/>
      <c r="B56" s="34" t="str">
        <f>IF('Specification of wages &amp; taxes'!B61="","",'Specification of wages &amp; taxes'!$C$3)</f>
        <v/>
      </c>
      <c r="C56" s="37" t="str">
        <f>IF('Specification of wages &amp; taxes'!B61="","",CONCATENATE("01","-",VLOOKUP('Specification of wages &amp; taxes'!$E$2,'Specification of wages &amp; taxes'!$A$208:$L$219,12,FALSE),"-",Kurs!$A$1,))</f>
        <v/>
      </c>
      <c r="D56" s="37" t="str">
        <f>IF('Specification of wages &amp; taxes'!B61="","",CONCATENATE(VLOOKUP('Specification of wages &amp; taxes'!E61,'Specification of wages &amp; taxes'!$B$208:$L$238,11,FALSE),VLOOKUP('Specification of wages &amp; taxes'!F61,'Specification of wages &amp; taxes'!$B$208:$L$238,11,FALSE),RIGHT('Specification of wages &amp; taxes'!G61,2),IF('Specification of wages &amp; taxes'!H61&gt;0,IF('Specification of wages &amp; taxes'!H61&gt;999,'Specification of wages &amp; taxes'!H61,CONCATENATE("0",'Specification of wages &amp; taxes'!H61)),"0000")))</f>
        <v/>
      </c>
      <c r="E56" s="37" t="str">
        <f>IF('Specification of wages &amp; taxes'!B61="","",VLOOKUP('Specification of wages &amp; taxes'!L61,'Specification of wages &amp; taxes'!$G$215:$I$220,3,FALSE))</f>
        <v/>
      </c>
      <c r="F56" s="37" t="str">
        <f>IF('Specification of wages &amp; taxes'!B61="","",ROUND('Specification of wages &amp; taxes'!AA61,0))</f>
        <v/>
      </c>
      <c r="G56" s="42" t="str">
        <f>IF('Specification of wages &amp; taxes'!B61="","",ROUND('Specification of wages &amp; taxes'!U61,0))</f>
        <v/>
      </c>
      <c r="H56" s="43" t="str">
        <f>IF('Specification of wages &amp; taxes'!B61="","",CONCATENATE(B56,";",C56,";",D56,";",E56,";",F56,";",G56))</f>
        <v/>
      </c>
    </row>
    <row r="57" spans="1:8" ht="12.75" customHeight="1" x14ac:dyDescent="0.25">
      <c r="A57" s="8"/>
      <c r="B57" s="34" t="str">
        <f>IF('Specification of wages &amp; taxes'!B62="","",'Specification of wages &amp; taxes'!$C$3)</f>
        <v/>
      </c>
      <c r="C57" s="37" t="str">
        <f>IF('Specification of wages &amp; taxes'!B62="","",CONCATENATE("01","-",VLOOKUP('Specification of wages &amp; taxes'!$E$2,'Specification of wages &amp; taxes'!$A$208:$L$219,12,FALSE),"-",Kurs!$A$1,))</f>
        <v/>
      </c>
      <c r="D57" s="37" t="str">
        <f>IF('Specification of wages &amp; taxes'!B62="","",CONCATENATE(VLOOKUP('Specification of wages &amp; taxes'!E62,'Specification of wages &amp; taxes'!$B$208:$L$238,11,FALSE),VLOOKUP('Specification of wages &amp; taxes'!F62,'Specification of wages &amp; taxes'!$B$208:$L$238,11,FALSE),RIGHT('Specification of wages &amp; taxes'!G62,2),IF('Specification of wages &amp; taxes'!H62&gt;0,IF('Specification of wages &amp; taxes'!H62&gt;999,'Specification of wages &amp; taxes'!H62,CONCATENATE("0",'Specification of wages &amp; taxes'!H62)),"0000")))</f>
        <v/>
      </c>
      <c r="E57" s="37" t="str">
        <f>IF('Specification of wages &amp; taxes'!B62="","",VLOOKUP('Specification of wages &amp; taxes'!L62,'Specification of wages &amp; taxes'!$G$215:$I$220,3,FALSE))</f>
        <v/>
      </c>
      <c r="F57" s="37" t="str">
        <f>IF('Specification of wages &amp; taxes'!B62="","",ROUND('Specification of wages &amp; taxes'!AA62,0))</f>
        <v/>
      </c>
      <c r="G57" s="42" t="str">
        <f>IF('Specification of wages &amp; taxes'!B62="","",ROUND('Specification of wages &amp; taxes'!U62,0))</f>
        <v/>
      </c>
      <c r="H57" s="43" t="str">
        <f>IF('Specification of wages &amp; taxes'!B62="","",CONCATENATE(B57,";",C57,";",D57,";",E57,";",F57,";",G57))</f>
        <v/>
      </c>
    </row>
    <row r="58" spans="1:8" ht="12.75" customHeight="1" x14ac:dyDescent="0.25">
      <c r="A58" s="8"/>
      <c r="B58" s="34" t="str">
        <f>IF('Specification of wages &amp; taxes'!B63="","",'Specification of wages &amp; taxes'!$C$3)</f>
        <v/>
      </c>
      <c r="C58" s="37" t="str">
        <f>IF('Specification of wages &amp; taxes'!B63="","",CONCATENATE("01","-",VLOOKUP('Specification of wages &amp; taxes'!$E$2,'Specification of wages &amp; taxes'!$A$208:$L$219,12,FALSE),"-",Kurs!$A$1,))</f>
        <v/>
      </c>
      <c r="D58" s="37" t="str">
        <f>IF('Specification of wages &amp; taxes'!B63="","",CONCATENATE(VLOOKUP('Specification of wages &amp; taxes'!E63,'Specification of wages &amp; taxes'!$B$208:$L$238,11,FALSE),VLOOKUP('Specification of wages &amp; taxes'!F63,'Specification of wages &amp; taxes'!$B$208:$L$238,11,FALSE),RIGHT('Specification of wages &amp; taxes'!G63,2),IF('Specification of wages &amp; taxes'!H63&gt;0,IF('Specification of wages &amp; taxes'!H63&gt;999,'Specification of wages &amp; taxes'!H63,CONCATENATE("0",'Specification of wages &amp; taxes'!H63)),"0000")))</f>
        <v/>
      </c>
      <c r="E58" s="37" t="str">
        <f>IF('Specification of wages &amp; taxes'!B63="","",VLOOKUP('Specification of wages &amp; taxes'!L63,'Specification of wages &amp; taxes'!$G$215:$I$220,3,FALSE))</f>
        <v/>
      </c>
      <c r="F58" s="37" t="str">
        <f>IF('Specification of wages &amp; taxes'!B63="","",ROUND('Specification of wages &amp; taxes'!AA63,0))</f>
        <v/>
      </c>
      <c r="G58" s="42" t="str">
        <f>IF('Specification of wages &amp; taxes'!B63="","",ROUND('Specification of wages &amp; taxes'!U63,0))</f>
        <v/>
      </c>
      <c r="H58" s="43" t="str">
        <f>IF('Specification of wages &amp; taxes'!B63="","",CONCATENATE(B58,";",C58,";",D58,";",E58,";",F58,";",G58))</f>
        <v/>
      </c>
    </row>
    <row r="59" spans="1:8" ht="12.75" customHeight="1" x14ac:dyDescent="0.25">
      <c r="A59" s="8"/>
      <c r="B59" s="34" t="str">
        <f>IF('Specification of wages &amp; taxes'!B64="","",'Specification of wages &amp; taxes'!$C$3)</f>
        <v/>
      </c>
      <c r="C59" s="37" t="str">
        <f>IF('Specification of wages &amp; taxes'!B64="","",CONCATENATE("01","-",VLOOKUP('Specification of wages &amp; taxes'!$E$2,'Specification of wages &amp; taxes'!$A$208:$L$219,12,FALSE),"-",Kurs!$A$1,))</f>
        <v/>
      </c>
      <c r="D59" s="37" t="str">
        <f>IF('Specification of wages &amp; taxes'!B64="","",CONCATENATE(VLOOKUP('Specification of wages &amp; taxes'!E64,'Specification of wages &amp; taxes'!$B$208:$L$238,11,FALSE),VLOOKUP('Specification of wages &amp; taxes'!F64,'Specification of wages &amp; taxes'!$B$208:$L$238,11,FALSE),RIGHT('Specification of wages &amp; taxes'!G64,2),IF('Specification of wages &amp; taxes'!H64&gt;0,IF('Specification of wages &amp; taxes'!H64&gt;999,'Specification of wages &amp; taxes'!H64,CONCATENATE("0",'Specification of wages &amp; taxes'!H64)),"0000")))</f>
        <v/>
      </c>
      <c r="E59" s="37" t="str">
        <f>IF('Specification of wages &amp; taxes'!B64="","",VLOOKUP('Specification of wages &amp; taxes'!L64,'Specification of wages &amp; taxes'!$G$215:$I$220,3,FALSE))</f>
        <v/>
      </c>
      <c r="F59" s="37" t="str">
        <f>IF('Specification of wages &amp; taxes'!B64="","",ROUND('Specification of wages &amp; taxes'!AA64,0))</f>
        <v/>
      </c>
      <c r="G59" s="42" t="str">
        <f>IF('Specification of wages &amp; taxes'!B64="","",ROUND('Specification of wages &amp; taxes'!U64,0))</f>
        <v/>
      </c>
      <c r="H59" s="43" t="str">
        <f>IF('Specification of wages &amp; taxes'!B64="","",CONCATENATE(B59,";",C59,";",D59,";",E59,";",F59,";",G59))</f>
        <v/>
      </c>
    </row>
    <row r="60" spans="1:8" ht="12.75" customHeight="1" x14ac:dyDescent="0.25">
      <c r="A60" s="8"/>
      <c r="B60" s="34" t="str">
        <f>IF('Specification of wages &amp; taxes'!B65="","",'Specification of wages &amp; taxes'!$C$3)</f>
        <v/>
      </c>
      <c r="C60" s="37" t="str">
        <f>IF('Specification of wages &amp; taxes'!B65="","",CONCATENATE("01","-",VLOOKUP('Specification of wages &amp; taxes'!$E$2,'Specification of wages &amp; taxes'!$A$208:$L$219,12,FALSE),"-",Kurs!$A$1,))</f>
        <v/>
      </c>
      <c r="D60" s="37" t="str">
        <f>IF('Specification of wages &amp; taxes'!B65="","",CONCATENATE(VLOOKUP('Specification of wages &amp; taxes'!E65,'Specification of wages &amp; taxes'!$B$208:$L$238,11,FALSE),VLOOKUP('Specification of wages &amp; taxes'!F65,'Specification of wages &amp; taxes'!$B$208:$L$238,11,FALSE),RIGHT('Specification of wages &amp; taxes'!G65,2),IF('Specification of wages &amp; taxes'!H65&gt;0,IF('Specification of wages &amp; taxes'!H65&gt;999,'Specification of wages &amp; taxes'!H65,CONCATENATE("0",'Specification of wages &amp; taxes'!H65)),"0000")))</f>
        <v/>
      </c>
      <c r="E60" s="37" t="str">
        <f>IF('Specification of wages &amp; taxes'!B65="","",VLOOKUP('Specification of wages &amp; taxes'!L65,'Specification of wages &amp; taxes'!$G$215:$I$220,3,FALSE))</f>
        <v/>
      </c>
      <c r="F60" s="37" t="str">
        <f>IF('Specification of wages &amp; taxes'!B65="","",ROUND('Specification of wages &amp; taxes'!AA65,0))</f>
        <v/>
      </c>
      <c r="G60" s="42" t="str">
        <f>IF('Specification of wages &amp; taxes'!B65="","",ROUND('Specification of wages &amp; taxes'!U65,0))</f>
        <v/>
      </c>
      <c r="H60" s="43" t="str">
        <f>IF('Specification of wages &amp; taxes'!B65="","",CONCATENATE(B60,";",C60,";",D60,";",E60,";",F60,";",G60))</f>
        <v/>
      </c>
    </row>
    <row r="61" spans="1:8" ht="12.75" customHeight="1" x14ac:dyDescent="0.25">
      <c r="A61" s="8"/>
      <c r="B61" s="34" t="str">
        <f>IF('Specification of wages &amp; taxes'!B66="","",'Specification of wages &amp; taxes'!$C$3)</f>
        <v/>
      </c>
      <c r="C61" s="37" t="str">
        <f>IF('Specification of wages &amp; taxes'!B66="","",CONCATENATE("01","-",VLOOKUP('Specification of wages &amp; taxes'!$E$2,'Specification of wages &amp; taxes'!$A$208:$L$219,12,FALSE),"-",Kurs!$A$1,))</f>
        <v/>
      </c>
      <c r="D61" s="37" t="str">
        <f>IF('Specification of wages &amp; taxes'!B66="","",CONCATENATE(VLOOKUP('Specification of wages &amp; taxes'!E66,'Specification of wages &amp; taxes'!$B$208:$L$238,11,FALSE),VLOOKUP('Specification of wages &amp; taxes'!F66,'Specification of wages &amp; taxes'!$B$208:$L$238,11,FALSE),RIGHT('Specification of wages &amp; taxes'!G66,2),IF('Specification of wages &amp; taxes'!H66&gt;0,IF('Specification of wages &amp; taxes'!H66&gt;999,'Specification of wages &amp; taxes'!H66,CONCATENATE("0",'Specification of wages &amp; taxes'!H66)),"0000")))</f>
        <v/>
      </c>
      <c r="E61" s="37" t="str">
        <f>IF('Specification of wages &amp; taxes'!B66="","",VLOOKUP('Specification of wages &amp; taxes'!L66,'Specification of wages &amp; taxes'!$G$215:$I$220,3,FALSE))</f>
        <v/>
      </c>
      <c r="F61" s="37" t="str">
        <f>IF('Specification of wages &amp; taxes'!B66="","",ROUND('Specification of wages &amp; taxes'!AA66,0))</f>
        <v/>
      </c>
      <c r="G61" s="42" t="str">
        <f>IF('Specification of wages &amp; taxes'!B66="","",ROUND('Specification of wages &amp; taxes'!U66,0))</f>
        <v/>
      </c>
      <c r="H61" s="43" t="str">
        <f>IF('Specification of wages &amp; taxes'!B66="","",CONCATENATE(B61,";",C61,";",D61,";",E61,";",F61,";",G61))</f>
        <v/>
      </c>
    </row>
    <row r="62" spans="1:8" ht="12.75" customHeight="1" x14ac:dyDescent="0.25">
      <c r="A62" s="8"/>
      <c r="B62" s="34" t="str">
        <f>IF('Specification of wages &amp; taxes'!B67="","",'Specification of wages &amp; taxes'!$C$3)</f>
        <v/>
      </c>
      <c r="C62" s="37" t="str">
        <f>IF('Specification of wages &amp; taxes'!B67="","",CONCATENATE("01","-",VLOOKUP('Specification of wages &amp; taxes'!$E$2,'Specification of wages &amp; taxes'!$A$208:$L$219,12,FALSE),"-",Kurs!$A$1,))</f>
        <v/>
      </c>
      <c r="D62" s="37" t="str">
        <f>IF('Specification of wages &amp; taxes'!B67="","",CONCATENATE(VLOOKUP('Specification of wages &amp; taxes'!E67,'Specification of wages &amp; taxes'!$B$208:$L$238,11,FALSE),VLOOKUP('Specification of wages &amp; taxes'!F67,'Specification of wages &amp; taxes'!$B$208:$L$238,11,FALSE),RIGHT('Specification of wages &amp; taxes'!G67,2),IF('Specification of wages &amp; taxes'!H67&gt;0,IF('Specification of wages &amp; taxes'!H67&gt;999,'Specification of wages &amp; taxes'!H67,CONCATENATE("0",'Specification of wages &amp; taxes'!H67)),"0000")))</f>
        <v/>
      </c>
      <c r="E62" s="37" t="str">
        <f>IF('Specification of wages &amp; taxes'!B67="","",VLOOKUP('Specification of wages &amp; taxes'!L67,'Specification of wages &amp; taxes'!$G$215:$I$220,3,FALSE))</f>
        <v/>
      </c>
      <c r="F62" s="37" t="str">
        <f>IF('Specification of wages &amp; taxes'!B67="","",ROUND('Specification of wages &amp; taxes'!AA67,0))</f>
        <v/>
      </c>
      <c r="G62" s="42" t="str">
        <f>IF('Specification of wages &amp; taxes'!B67="","",ROUND('Specification of wages &amp; taxes'!U67,0))</f>
        <v/>
      </c>
      <c r="H62" s="43" t="str">
        <f>IF('Specification of wages &amp; taxes'!B67="","",CONCATENATE(B62,";",C62,";",D62,";",E62,";",F62,";",G62))</f>
        <v/>
      </c>
    </row>
    <row r="63" spans="1:8" ht="12.75" customHeight="1" x14ac:dyDescent="0.25">
      <c r="A63" s="8"/>
      <c r="B63" s="34" t="str">
        <f>IF('Specification of wages &amp; taxes'!B68="","",'Specification of wages &amp; taxes'!$C$3)</f>
        <v/>
      </c>
      <c r="C63" s="37" t="str">
        <f>IF('Specification of wages &amp; taxes'!B68="","",CONCATENATE("01","-",VLOOKUP('Specification of wages &amp; taxes'!$E$2,'Specification of wages &amp; taxes'!$A$208:$L$219,12,FALSE),"-",Kurs!$A$1,))</f>
        <v/>
      </c>
      <c r="D63" s="37" t="str">
        <f>IF('Specification of wages &amp; taxes'!B68="","",CONCATENATE(VLOOKUP('Specification of wages &amp; taxes'!E68,'Specification of wages &amp; taxes'!$B$208:$L$238,11,FALSE),VLOOKUP('Specification of wages &amp; taxes'!F68,'Specification of wages &amp; taxes'!$B$208:$L$238,11,FALSE),RIGHT('Specification of wages &amp; taxes'!G68,2),IF('Specification of wages &amp; taxes'!H68&gt;0,IF('Specification of wages &amp; taxes'!H68&gt;999,'Specification of wages &amp; taxes'!H68,CONCATENATE("0",'Specification of wages &amp; taxes'!H68)),"0000")))</f>
        <v/>
      </c>
      <c r="E63" s="37" t="str">
        <f>IF('Specification of wages &amp; taxes'!B68="","",VLOOKUP('Specification of wages &amp; taxes'!L68,'Specification of wages &amp; taxes'!$G$215:$I$220,3,FALSE))</f>
        <v/>
      </c>
      <c r="F63" s="37" t="str">
        <f>IF('Specification of wages &amp; taxes'!B68="","",ROUND('Specification of wages &amp; taxes'!AA68,0))</f>
        <v/>
      </c>
      <c r="G63" s="42" t="str">
        <f>IF('Specification of wages &amp; taxes'!B68="","",ROUND('Specification of wages &amp; taxes'!U68,0))</f>
        <v/>
      </c>
      <c r="H63" s="43" t="str">
        <f>IF('Specification of wages &amp; taxes'!B68="","",CONCATENATE(B63,";",C63,";",D63,";",E63,";",F63,";",G63))</f>
        <v/>
      </c>
    </row>
    <row r="64" spans="1:8" ht="12.75" customHeight="1" x14ac:dyDescent="0.25">
      <c r="A64" s="8"/>
      <c r="B64" s="34" t="str">
        <f>IF('Specification of wages &amp; taxes'!B69="","",'Specification of wages &amp; taxes'!$C$3)</f>
        <v/>
      </c>
      <c r="C64" s="37" t="str">
        <f>IF('Specification of wages &amp; taxes'!B69="","",CONCATENATE("01","-",VLOOKUP('Specification of wages &amp; taxes'!$E$2,'Specification of wages &amp; taxes'!$A$208:$L$219,12,FALSE),"-",Kurs!$A$1,))</f>
        <v/>
      </c>
      <c r="D64" s="37" t="str">
        <f>IF('Specification of wages &amp; taxes'!B69="","",CONCATENATE(VLOOKUP('Specification of wages &amp; taxes'!E69,'Specification of wages &amp; taxes'!$B$208:$L$238,11,FALSE),VLOOKUP('Specification of wages &amp; taxes'!F69,'Specification of wages &amp; taxes'!$B$208:$L$238,11,FALSE),RIGHT('Specification of wages &amp; taxes'!G69,2),IF('Specification of wages &amp; taxes'!H69&gt;0,IF('Specification of wages &amp; taxes'!H69&gt;999,'Specification of wages &amp; taxes'!H69,CONCATENATE("0",'Specification of wages &amp; taxes'!H69)),"0000")))</f>
        <v/>
      </c>
      <c r="E64" s="37" t="str">
        <f>IF('Specification of wages &amp; taxes'!B69="","",VLOOKUP('Specification of wages &amp; taxes'!L69,'Specification of wages &amp; taxes'!$G$215:$I$220,3,FALSE))</f>
        <v/>
      </c>
      <c r="F64" s="37" t="str">
        <f>IF('Specification of wages &amp; taxes'!B69="","",ROUND('Specification of wages &amp; taxes'!AA69,0))</f>
        <v/>
      </c>
      <c r="G64" s="42" t="str">
        <f>IF('Specification of wages &amp; taxes'!B69="","",ROUND('Specification of wages &amp; taxes'!U69,0))</f>
        <v/>
      </c>
      <c r="H64" s="43" t="str">
        <f>IF('Specification of wages &amp; taxes'!B69="","",CONCATENATE(B64,";",C64,";",D64,";",E64,";",F64,";",G64))</f>
        <v/>
      </c>
    </row>
    <row r="65" spans="1:8" ht="12.75" customHeight="1" x14ac:dyDescent="0.25">
      <c r="A65" s="8"/>
      <c r="B65" s="34" t="str">
        <f>IF('Specification of wages &amp; taxes'!B70="","",'Specification of wages &amp; taxes'!$C$3)</f>
        <v/>
      </c>
      <c r="C65" s="37" t="str">
        <f>IF('Specification of wages &amp; taxes'!B70="","",CONCATENATE("01","-",VLOOKUP('Specification of wages &amp; taxes'!$E$2,'Specification of wages &amp; taxes'!$A$208:$L$219,12,FALSE),"-",Kurs!$A$1,))</f>
        <v/>
      </c>
      <c r="D65" s="37" t="str">
        <f>IF('Specification of wages &amp; taxes'!B70="","",CONCATENATE(VLOOKUP('Specification of wages &amp; taxes'!E70,'Specification of wages &amp; taxes'!$B$208:$L$238,11,FALSE),VLOOKUP('Specification of wages &amp; taxes'!F70,'Specification of wages &amp; taxes'!$B$208:$L$238,11,FALSE),RIGHT('Specification of wages &amp; taxes'!G70,2),IF('Specification of wages &amp; taxes'!H70&gt;0,IF('Specification of wages &amp; taxes'!H70&gt;999,'Specification of wages &amp; taxes'!H70,CONCATENATE("0",'Specification of wages &amp; taxes'!H70)),"0000")))</f>
        <v/>
      </c>
      <c r="E65" s="37" t="str">
        <f>IF('Specification of wages &amp; taxes'!B70="","",VLOOKUP('Specification of wages &amp; taxes'!L70,'Specification of wages &amp; taxes'!$G$215:$I$220,3,FALSE))</f>
        <v/>
      </c>
      <c r="F65" s="37" t="str">
        <f>IF('Specification of wages &amp; taxes'!B70="","",ROUND('Specification of wages &amp; taxes'!AA70,0))</f>
        <v/>
      </c>
      <c r="G65" s="42" t="str">
        <f>IF('Specification of wages &amp; taxes'!B70="","",ROUND('Specification of wages &amp; taxes'!U70,0))</f>
        <v/>
      </c>
      <c r="H65" s="43" t="str">
        <f>IF('Specification of wages &amp; taxes'!B70="","",CONCATENATE(B65,";",C65,";",D65,";",E65,";",F65,";",G65))</f>
        <v/>
      </c>
    </row>
    <row r="66" spans="1:8" ht="12.75" customHeight="1" x14ac:dyDescent="0.25">
      <c r="A66" s="8"/>
      <c r="B66" s="34" t="str">
        <f>IF('Specification of wages &amp; taxes'!B71="","",'Specification of wages &amp; taxes'!$C$3)</f>
        <v/>
      </c>
      <c r="C66" s="37" t="str">
        <f>IF('Specification of wages &amp; taxes'!B71="","",CONCATENATE("01","-",VLOOKUP('Specification of wages &amp; taxes'!$E$2,'Specification of wages &amp; taxes'!$A$208:$L$219,12,FALSE),"-",Kurs!$A$1,))</f>
        <v/>
      </c>
      <c r="D66" s="37" t="str">
        <f>IF('Specification of wages &amp; taxes'!B71="","",CONCATENATE(VLOOKUP('Specification of wages &amp; taxes'!E71,'Specification of wages &amp; taxes'!$B$208:$L$238,11,FALSE),VLOOKUP('Specification of wages &amp; taxes'!F71,'Specification of wages &amp; taxes'!$B$208:$L$238,11,FALSE),RIGHT('Specification of wages &amp; taxes'!G71,2),IF('Specification of wages &amp; taxes'!H71&gt;0,IF('Specification of wages &amp; taxes'!H71&gt;999,'Specification of wages &amp; taxes'!H71,CONCATENATE("0",'Specification of wages &amp; taxes'!H71)),"0000")))</f>
        <v/>
      </c>
      <c r="E66" s="37" t="str">
        <f>IF('Specification of wages &amp; taxes'!B71="","",VLOOKUP('Specification of wages &amp; taxes'!L71,'Specification of wages &amp; taxes'!$G$215:$I$220,3,FALSE))</f>
        <v/>
      </c>
      <c r="F66" s="37" t="str">
        <f>IF('Specification of wages &amp; taxes'!B71="","",ROUND('Specification of wages &amp; taxes'!AA71,0))</f>
        <v/>
      </c>
      <c r="G66" s="42" t="str">
        <f>IF('Specification of wages &amp; taxes'!B71="","",ROUND('Specification of wages &amp; taxes'!U71,0))</f>
        <v/>
      </c>
      <c r="H66" s="43" t="str">
        <f>IF('Specification of wages &amp; taxes'!B71="","",CONCATENATE(B66,";",C66,";",D66,";",E66,";",F66,";",G66))</f>
        <v/>
      </c>
    </row>
    <row r="67" spans="1:8" ht="12.75" customHeight="1" x14ac:dyDescent="0.25">
      <c r="A67" s="8"/>
      <c r="B67" s="34" t="str">
        <f>IF('Specification of wages &amp; taxes'!B72="","",'Specification of wages &amp; taxes'!$C$3)</f>
        <v/>
      </c>
      <c r="C67" s="37" t="str">
        <f>IF('Specification of wages &amp; taxes'!B72="","",CONCATENATE("01","-",VLOOKUP('Specification of wages &amp; taxes'!$E$2,'Specification of wages &amp; taxes'!$A$208:$L$219,12,FALSE),"-",Kurs!$A$1,))</f>
        <v/>
      </c>
      <c r="D67" s="37" t="str">
        <f>IF('Specification of wages &amp; taxes'!B72="","",CONCATENATE(VLOOKUP('Specification of wages &amp; taxes'!E72,'Specification of wages &amp; taxes'!$B$208:$L$238,11,FALSE),VLOOKUP('Specification of wages &amp; taxes'!F72,'Specification of wages &amp; taxes'!$B$208:$L$238,11,FALSE),RIGHT('Specification of wages &amp; taxes'!G72,2),IF('Specification of wages &amp; taxes'!H72&gt;0,IF('Specification of wages &amp; taxes'!H72&gt;999,'Specification of wages &amp; taxes'!H72,CONCATENATE("0",'Specification of wages &amp; taxes'!H72)),"0000")))</f>
        <v/>
      </c>
      <c r="E67" s="37" t="str">
        <f>IF('Specification of wages &amp; taxes'!B72="","",VLOOKUP('Specification of wages &amp; taxes'!L72,'Specification of wages &amp; taxes'!$G$215:$I$220,3,FALSE))</f>
        <v/>
      </c>
      <c r="F67" s="37" t="str">
        <f>IF('Specification of wages &amp; taxes'!B72="","",ROUND('Specification of wages &amp; taxes'!AA72,0))</f>
        <v/>
      </c>
      <c r="G67" s="42" t="str">
        <f>IF('Specification of wages &amp; taxes'!B72="","",ROUND('Specification of wages &amp; taxes'!U72,0))</f>
        <v/>
      </c>
      <c r="H67" s="43" t="str">
        <f>IF('Specification of wages &amp; taxes'!B72="","",CONCATENATE(B67,";",C67,";",D67,";",E67,";",F67,";",G67))</f>
        <v/>
      </c>
    </row>
    <row r="68" spans="1:8" ht="12.75" customHeight="1" x14ac:dyDescent="0.25">
      <c r="A68" s="8"/>
      <c r="B68" s="34" t="str">
        <f>IF('Specification of wages &amp; taxes'!B73="","",'Specification of wages &amp; taxes'!$C$3)</f>
        <v/>
      </c>
      <c r="C68" s="37" t="str">
        <f>IF('Specification of wages &amp; taxes'!B73="","",CONCATENATE("01","-",VLOOKUP('Specification of wages &amp; taxes'!$E$2,'Specification of wages &amp; taxes'!$A$208:$L$219,12,FALSE),"-",Kurs!$A$1,))</f>
        <v/>
      </c>
      <c r="D68" s="37" t="str">
        <f>IF('Specification of wages &amp; taxes'!B73="","",CONCATENATE(VLOOKUP('Specification of wages &amp; taxes'!E73,'Specification of wages &amp; taxes'!$B$208:$L$238,11,FALSE),VLOOKUP('Specification of wages &amp; taxes'!F73,'Specification of wages &amp; taxes'!$B$208:$L$238,11,FALSE),RIGHT('Specification of wages &amp; taxes'!G73,2),IF('Specification of wages &amp; taxes'!H73&gt;0,IF('Specification of wages &amp; taxes'!H73&gt;999,'Specification of wages &amp; taxes'!H73,CONCATENATE("0",'Specification of wages &amp; taxes'!H73)),"0000")))</f>
        <v/>
      </c>
      <c r="E68" s="37" t="str">
        <f>IF('Specification of wages &amp; taxes'!B73="","",VLOOKUP('Specification of wages &amp; taxes'!L73,'Specification of wages &amp; taxes'!$G$215:$I$220,3,FALSE))</f>
        <v/>
      </c>
      <c r="F68" s="37" t="str">
        <f>IF('Specification of wages &amp; taxes'!B73="","",ROUND('Specification of wages &amp; taxes'!AA73,0))</f>
        <v/>
      </c>
      <c r="G68" s="42" t="str">
        <f>IF('Specification of wages &amp; taxes'!B73="","",ROUND('Specification of wages &amp; taxes'!U73,0))</f>
        <v/>
      </c>
      <c r="H68" s="43" t="str">
        <f>IF('Specification of wages &amp; taxes'!B73="","",CONCATENATE(B68,";",C68,";",D68,";",E68,";",F68,";",G68))</f>
        <v/>
      </c>
    </row>
    <row r="69" spans="1:8" ht="12.75" customHeight="1" x14ac:dyDescent="0.25">
      <c r="A69" s="8"/>
      <c r="B69" s="34" t="str">
        <f>IF('Specification of wages &amp; taxes'!B74="","",'Specification of wages &amp; taxes'!$C$3)</f>
        <v/>
      </c>
      <c r="C69" s="37" t="str">
        <f>IF('Specification of wages &amp; taxes'!B74="","",CONCATENATE("01","-",VLOOKUP('Specification of wages &amp; taxes'!$E$2,'Specification of wages &amp; taxes'!$A$208:$L$219,12,FALSE),"-",Kurs!$A$1,))</f>
        <v/>
      </c>
      <c r="D69" s="37" t="str">
        <f>IF('Specification of wages &amp; taxes'!B74="","",CONCATENATE(VLOOKUP('Specification of wages &amp; taxes'!E74,'Specification of wages &amp; taxes'!$B$208:$L$238,11,FALSE),VLOOKUP('Specification of wages &amp; taxes'!F74,'Specification of wages &amp; taxes'!$B$208:$L$238,11,FALSE),RIGHT('Specification of wages &amp; taxes'!G74,2),IF('Specification of wages &amp; taxes'!H74&gt;0,IF('Specification of wages &amp; taxes'!H74&gt;999,'Specification of wages &amp; taxes'!H74,CONCATENATE("0",'Specification of wages &amp; taxes'!H74)),"0000")))</f>
        <v/>
      </c>
      <c r="E69" s="37" t="str">
        <f>IF('Specification of wages &amp; taxes'!B74="","",VLOOKUP('Specification of wages &amp; taxes'!L74,'Specification of wages &amp; taxes'!$G$215:$I$220,3,FALSE))</f>
        <v/>
      </c>
      <c r="F69" s="37" t="str">
        <f>IF('Specification of wages &amp; taxes'!B74="","",ROUND('Specification of wages &amp; taxes'!AA74,0))</f>
        <v/>
      </c>
      <c r="G69" s="42" t="str">
        <f>IF('Specification of wages &amp; taxes'!B74="","",ROUND('Specification of wages &amp; taxes'!U74,0))</f>
        <v/>
      </c>
      <c r="H69" s="43" t="str">
        <f>IF('Specification of wages &amp; taxes'!B74="","",CONCATENATE(B69,";",C69,";",D69,";",E69,";",F69,";",G69))</f>
        <v/>
      </c>
    </row>
    <row r="70" spans="1:8" ht="12.75" customHeight="1" x14ac:dyDescent="0.25">
      <c r="A70" s="8"/>
      <c r="B70" s="34" t="str">
        <f>IF('Specification of wages &amp; taxes'!B75="","",'Specification of wages &amp; taxes'!$C$3)</f>
        <v/>
      </c>
      <c r="C70" s="37" t="str">
        <f>IF('Specification of wages &amp; taxes'!B75="","",CONCATENATE("01","-",VLOOKUP('Specification of wages &amp; taxes'!$E$2,'Specification of wages &amp; taxes'!$A$208:$L$219,12,FALSE),"-",Kurs!$A$1,))</f>
        <v/>
      </c>
      <c r="D70" s="37" t="str">
        <f>IF('Specification of wages &amp; taxes'!B75="","",CONCATENATE(VLOOKUP('Specification of wages &amp; taxes'!E75,'Specification of wages &amp; taxes'!$B$208:$L$238,11,FALSE),VLOOKUP('Specification of wages &amp; taxes'!F75,'Specification of wages &amp; taxes'!$B$208:$L$238,11,FALSE),RIGHT('Specification of wages &amp; taxes'!G75,2),IF('Specification of wages &amp; taxes'!H75&gt;0,IF('Specification of wages &amp; taxes'!H75&gt;999,'Specification of wages &amp; taxes'!H75,CONCATENATE("0",'Specification of wages &amp; taxes'!H75)),"0000")))</f>
        <v/>
      </c>
      <c r="E70" s="37" t="str">
        <f>IF('Specification of wages &amp; taxes'!B75="","",VLOOKUP('Specification of wages &amp; taxes'!L75,'Specification of wages &amp; taxes'!$G$215:$I$220,3,FALSE))</f>
        <v/>
      </c>
      <c r="F70" s="37" t="str">
        <f>IF('Specification of wages &amp; taxes'!B75="","",ROUND('Specification of wages &amp; taxes'!AA75,0))</f>
        <v/>
      </c>
      <c r="G70" s="42" t="str">
        <f>IF('Specification of wages &amp; taxes'!B75="","",ROUND('Specification of wages &amp; taxes'!U75,0))</f>
        <v/>
      </c>
      <c r="H70" s="43" t="str">
        <f>IF('Specification of wages &amp; taxes'!B75="","",CONCATENATE(B70,";",C70,";",D70,";",E70,";",F70,";",G70))</f>
        <v/>
      </c>
    </row>
    <row r="71" spans="1:8" ht="12.75" customHeight="1" x14ac:dyDescent="0.25">
      <c r="A71" s="8"/>
      <c r="B71" s="34" t="str">
        <f>IF('Specification of wages &amp; taxes'!B76="","",'Specification of wages &amp; taxes'!$C$3)</f>
        <v/>
      </c>
      <c r="C71" s="37" t="str">
        <f>IF('Specification of wages &amp; taxes'!B76="","",CONCATENATE("01","-",VLOOKUP('Specification of wages &amp; taxes'!$E$2,'Specification of wages &amp; taxes'!$A$208:$L$219,12,FALSE),"-",Kurs!$A$1,))</f>
        <v/>
      </c>
      <c r="D71" s="37" t="str">
        <f>IF('Specification of wages &amp; taxes'!B76="","",CONCATENATE(VLOOKUP('Specification of wages &amp; taxes'!E76,'Specification of wages &amp; taxes'!$B$208:$L$238,11,FALSE),VLOOKUP('Specification of wages &amp; taxes'!F76,'Specification of wages &amp; taxes'!$B$208:$L$238,11,FALSE),RIGHT('Specification of wages &amp; taxes'!G76,2),IF('Specification of wages &amp; taxes'!H76&gt;0,IF('Specification of wages &amp; taxes'!H76&gt;999,'Specification of wages &amp; taxes'!H76,CONCATENATE("0",'Specification of wages &amp; taxes'!H76)),"0000")))</f>
        <v/>
      </c>
      <c r="E71" s="37" t="str">
        <f>IF('Specification of wages &amp; taxes'!B76="","",VLOOKUP('Specification of wages &amp; taxes'!L76,'Specification of wages &amp; taxes'!$G$215:$I$220,3,FALSE))</f>
        <v/>
      </c>
      <c r="F71" s="37" t="str">
        <f>IF('Specification of wages &amp; taxes'!B76="","",ROUND('Specification of wages &amp; taxes'!AA76,0))</f>
        <v/>
      </c>
      <c r="G71" s="42" t="str">
        <f>IF('Specification of wages &amp; taxes'!B76="","",ROUND('Specification of wages &amp; taxes'!U76,0))</f>
        <v/>
      </c>
      <c r="H71" s="43" t="str">
        <f>IF('Specification of wages &amp; taxes'!B76="","",CONCATENATE(B71,";",C71,";",D71,";",E71,";",F71,";",G71))</f>
        <v/>
      </c>
    </row>
    <row r="72" spans="1:8" ht="12.75" customHeight="1" x14ac:dyDescent="0.25">
      <c r="A72" s="8"/>
      <c r="B72" s="34" t="str">
        <f>IF('Specification of wages &amp; taxes'!B77="","",'Specification of wages &amp; taxes'!$C$3)</f>
        <v/>
      </c>
      <c r="C72" s="37" t="str">
        <f>IF('Specification of wages &amp; taxes'!B77="","",CONCATENATE("01","-",VLOOKUP('Specification of wages &amp; taxes'!$E$2,'Specification of wages &amp; taxes'!$A$208:$L$219,12,FALSE),"-",Kurs!$A$1,))</f>
        <v/>
      </c>
      <c r="D72" s="37" t="str">
        <f>IF('Specification of wages &amp; taxes'!B77="","",CONCATENATE(VLOOKUP('Specification of wages &amp; taxes'!E77,'Specification of wages &amp; taxes'!$B$208:$L$238,11,FALSE),VLOOKUP('Specification of wages &amp; taxes'!F77,'Specification of wages &amp; taxes'!$B$208:$L$238,11,FALSE),RIGHT('Specification of wages &amp; taxes'!G77,2),IF('Specification of wages &amp; taxes'!H77&gt;0,IF('Specification of wages &amp; taxes'!H77&gt;999,'Specification of wages &amp; taxes'!H77,CONCATENATE("0",'Specification of wages &amp; taxes'!H77)),"0000")))</f>
        <v/>
      </c>
      <c r="E72" s="37" t="str">
        <f>IF('Specification of wages &amp; taxes'!B77="","",VLOOKUP('Specification of wages &amp; taxes'!L77,'Specification of wages &amp; taxes'!$G$215:$I$220,3,FALSE))</f>
        <v/>
      </c>
      <c r="F72" s="37" t="str">
        <f>IF('Specification of wages &amp; taxes'!B77="","",ROUND('Specification of wages &amp; taxes'!AA77,0))</f>
        <v/>
      </c>
      <c r="G72" s="42" t="str">
        <f>IF('Specification of wages &amp; taxes'!B77="","",ROUND('Specification of wages &amp; taxes'!U77,0))</f>
        <v/>
      </c>
      <c r="H72" s="43" t="str">
        <f>IF('Specification of wages &amp; taxes'!B77="","",CONCATENATE(B72,";",C72,";",D72,";",E72,";",F72,";",G72))</f>
        <v/>
      </c>
    </row>
    <row r="73" spans="1:8" ht="12.75" customHeight="1" x14ac:dyDescent="0.25">
      <c r="A73" s="8"/>
      <c r="B73" s="34" t="str">
        <f>IF('Specification of wages &amp; taxes'!B78="","",'Specification of wages &amp; taxes'!$C$3)</f>
        <v/>
      </c>
      <c r="C73" s="37" t="str">
        <f>IF('Specification of wages &amp; taxes'!B78="","",CONCATENATE("01","-",VLOOKUP('Specification of wages &amp; taxes'!$E$2,'Specification of wages &amp; taxes'!$A$208:$L$219,12,FALSE),"-",Kurs!$A$1,))</f>
        <v/>
      </c>
      <c r="D73" s="37" t="str">
        <f>IF('Specification of wages &amp; taxes'!B78="","",CONCATENATE(VLOOKUP('Specification of wages &amp; taxes'!E78,'Specification of wages &amp; taxes'!$B$208:$L$238,11,FALSE),VLOOKUP('Specification of wages &amp; taxes'!F78,'Specification of wages &amp; taxes'!$B$208:$L$238,11,FALSE),RIGHT('Specification of wages &amp; taxes'!G78,2),IF('Specification of wages &amp; taxes'!H78&gt;0,IF('Specification of wages &amp; taxes'!H78&gt;999,'Specification of wages &amp; taxes'!H78,CONCATENATE("0",'Specification of wages &amp; taxes'!H78)),"0000")))</f>
        <v/>
      </c>
      <c r="E73" s="37" t="str">
        <f>IF('Specification of wages &amp; taxes'!B78="","",VLOOKUP('Specification of wages &amp; taxes'!L78,'Specification of wages &amp; taxes'!$G$215:$I$220,3,FALSE))</f>
        <v/>
      </c>
      <c r="F73" s="37" t="str">
        <f>IF('Specification of wages &amp; taxes'!B78="","",ROUND('Specification of wages &amp; taxes'!AA78,0))</f>
        <v/>
      </c>
      <c r="G73" s="42" t="str">
        <f>IF('Specification of wages &amp; taxes'!B78="","",ROUND('Specification of wages &amp; taxes'!U78,0))</f>
        <v/>
      </c>
      <c r="H73" s="43" t="str">
        <f>IF('Specification of wages &amp; taxes'!B78="","",CONCATENATE(B73,";",C73,";",D73,";",E73,";",F73,";",G73))</f>
        <v/>
      </c>
    </row>
    <row r="74" spans="1:8" ht="12.75" customHeight="1" x14ac:dyDescent="0.25">
      <c r="A74" s="8"/>
      <c r="B74" s="34" t="str">
        <f>IF('Specification of wages &amp; taxes'!B79="","",'Specification of wages &amp; taxes'!$C$3)</f>
        <v/>
      </c>
      <c r="C74" s="37" t="str">
        <f>IF('Specification of wages &amp; taxes'!B79="","",CONCATENATE("01","-",VLOOKUP('Specification of wages &amp; taxes'!$E$2,'Specification of wages &amp; taxes'!$A$208:$L$219,12,FALSE),"-",Kurs!$A$1,))</f>
        <v/>
      </c>
      <c r="D74" s="37" t="str">
        <f>IF('Specification of wages &amp; taxes'!B79="","",CONCATENATE(VLOOKUP('Specification of wages &amp; taxes'!E79,'Specification of wages &amp; taxes'!$B$208:$L$238,11,FALSE),VLOOKUP('Specification of wages &amp; taxes'!F79,'Specification of wages &amp; taxes'!$B$208:$L$238,11,FALSE),RIGHT('Specification of wages &amp; taxes'!G79,2),IF('Specification of wages &amp; taxes'!H79&gt;0,IF('Specification of wages &amp; taxes'!H79&gt;999,'Specification of wages &amp; taxes'!H79,CONCATENATE("0",'Specification of wages &amp; taxes'!H79)),"0000")))</f>
        <v/>
      </c>
      <c r="E74" s="37" t="str">
        <f>IF('Specification of wages &amp; taxes'!B79="","",VLOOKUP('Specification of wages &amp; taxes'!L79,'Specification of wages &amp; taxes'!$G$215:$I$220,3,FALSE))</f>
        <v/>
      </c>
      <c r="F74" s="37" t="str">
        <f>IF('Specification of wages &amp; taxes'!B79="","",ROUND('Specification of wages &amp; taxes'!AA79,0))</f>
        <v/>
      </c>
      <c r="G74" s="42" t="str">
        <f>IF('Specification of wages &amp; taxes'!B79="","",ROUND('Specification of wages &amp; taxes'!U79,0))</f>
        <v/>
      </c>
      <c r="H74" s="43" t="str">
        <f>IF('Specification of wages &amp; taxes'!B79="","",CONCATENATE(B74,";",C74,";",D74,";",E74,";",F74,";",G74))</f>
        <v/>
      </c>
    </row>
    <row r="75" spans="1:8" ht="12.75" customHeight="1" x14ac:dyDescent="0.25">
      <c r="A75" s="8"/>
      <c r="B75" s="34" t="str">
        <f>IF('Specification of wages &amp; taxes'!B80="","",'Specification of wages &amp; taxes'!$C$3)</f>
        <v/>
      </c>
      <c r="C75" s="37" t="str">
        <f>IF('Specification of wages &amp; taxes'!B80="","",CONCATENATE("01","-",VLOOKUP('Specification of wages &amp; taxes'!$E$2,'Specification of wages &amp; taxes'!$A$208:$L$219,12,FALSE),"-",Kurs!$A$1,))</f>
        <v/>
      </c>
      <c r="D75" s="37" t="str">
        <f>IF('Specification of wages &amp; taxes'!B80="","",CONCATENATE(VLOOKUP('Specification of wages &amp; taxes'!E80,'Specification of wages &amp; taxes'!$B$208:$L$238,11,FALSE),VLOOKUP('Specification of wages &amp; taxes'!F80,'Specification of wages &amp; taxes'!$B$208:$L$238,11,FALSE),RIGHT('Specification of wages &amp; taxes'!G80,2),IF('Specification of wages &amp; taxes'!H80&gt;0,IF('Specification of wages &amp; taxes'!H80&gt;999,'Specification of wages &amp; taxes'!H80,CONCATENATE("0",'Specification of wages &amp; taxes'!H80)),"0000")))</f>
        <v/>
      </c>
      <c r="E75" s="37" t="str">
        <f>IF('Specification of wages &amp; taxes'!B80="","",VLOOKUP('Specification of wages &amp; taxes'!L80,'Specification of wages &amp; taxes'!$G$215:$I$220,3,FALSE))</f>
        <v/>
      </c>
      <c r="F75" s="37" t="str">
        <f>IF('Specification of wages &amp; taxes'!B80="","",ROUND('Specification of wages &amp; taxes'!AA80,0))</f>
        <v/>
      </c>
      <c r="G75" s="42" t="str">
        <f>IF('Specification of wages &amp; taxes'!B80="","",ROUND('Specification of wages &amp; taxes'!U80,0))</f>
        <v/>
      </c>
      <c r="H75" s="43" t="str">
        <f>IF('Specification of wages &amp; taxes'!B80="","",CONCATENATE(B75,";",C75,";",D75,";",E75,";",F75,";",G75))</f>
        <v/>
      </c>
    </row>
    <row r="76" spans="1:8" ht="12.75" customHeight="1" x14ac:dyDescent="0.25">
      <c r="A76" s="8"/>
      <c r="B76" s="34" t="str">
        <f>IF('Specification of wages &amp; taxes'!B81="","",'Specification of wages &amp; taxes'!$C$3)</f>
        <v/>
      </c>
      <c r="C76" s="37" t="str">
        <f>IF('Specification of wages &amp; taxes'!B81="","",CONCATENATE("01","-",VLOOKUP('Specification of wages &amp; taxes'!$E$2,'Specification of wages &amp; taxes'!$A$208:$L$219,12,FALSE),"-",Kurs!$A$1,))</f>
        <v/>
      </c>
      <c r="D76" s="37" t="str">
        <f>IF('Specification of wages &amp; taxes'!B81="","",CONCATENATE(VLOOKUP('Specification of wages &amp; taxes'!E81,'Specification of wages &amp; taxes'!$B$208:$L$238,11,FALSE),VLOOKUP('Specification of wages &amp; taxes'!F81,'Specification of wages &amp; taxes'!$B$208:$L$238,11,FALSE),RIGHT('Specification of wages &amp; taxes'!G81,2),IF('Specification of wages &amp; taxes'!H81&gt;0,IF('Specification of wages &amp; taxes'!H81&gt;999,'Specification of wages &amp; taxes'!H81,CONCATENATE("0",'Specification of wages &amp; taxes'!H81)),"0000")))</f>
        <v/>
      </c>
      <c r="E76" s="37" t="str">
        <f>IF('Specification of wages &amp; taxes'!B81="","",VLOOKUP('Specification of wages &amp; taxes'!L81,'Specification of wages &amp; taxes'!$G$215:$I$220,3,FALSE))</f>
        <v/>
      </c>
      <c r="F76" s="37" t="str">
        <f>IF('Specification of wages &amp; taxes'!B81="","",ROUND('Specification of wages &amp; taxes'!AA81,0))</f>
        <v/>
      </c>
      <c r="G76" s="42" t="str">
        <f>IF('Specification of wages &amp; taxes'!B81="","",ROUND('Specification of wages &amp; taxes'!U81,0))</f>
        <v/>
      </c>
      <c r="H76" s="43" t="str">
        <f>IF('Specification of wages &amp; taxes'!B81="","",CONCATENATE(B76,";",C76,";",D76,";",E76,";",F76,";",G76))</f>
        <v/>
      </c>
    </row>
    <row r="77" spans="1:8" ht="12.75" customHeight="1" x14ac:dyDescent="0.25">
      <c r="A77" s="8"/>
      <c r="B77" s="34" t="str">
        <f>IF('Specification of wages &amp; taxes'!B82="","",'Specification of wages &amp; taxes'!$C$3)</f>
        <v/>
      </c>
      <c r="C77" s="37" t="str">
        <f>IF('Specification of wages &amp; taxes'!B82="","",CONCATENATE("01","-",VLOOKUP('Specification of wages &amp; taxes'!$E$2,'Specification of wages &amp; taxes'!$A$208:$L$219,12,FALSE),"-",Kurs!$A$1,))</f>
        <v/>
      </c>
      <c r="D77" s="37" t="str">
        <f>IF('Specification of wages &amp; taxes'!B82="","",CONCATENATE(VLOOKUP('Specification of wages &amp; taxes'!E82,'Specification of wages &amp; taxes'!$B$208:$L$238,11,FALSE),VLOOKUP('Specification of wages &amp; taxes'!F82,'Specification of wages &amp; taxes'!$B$208:$L$238,11,FALSE),RIGHT('Specification of wages &amp; taxes'!G82,2),IF('Specification of wages &amp; taxes'!H82&gt;0,IF('Specification of wages &amp; taxes'!H82&gt;999,'Specification of wages &amp; taxes'!H82,CONCATENATE("0",'Specification of wages &amp; taxes'!H82)),"0000")))</f>
        <v/>
      </c>
      <c r="E77" s="37" t="str">
        <f>IF('Specification of wages &amp; taxes'!B82="","",VLOOKUP('Specification of wages &amp; taxes'!L82,'Specification of wages &amp; taxes'!$G$215:$I$220,3,FALSE))</f>
        <v/>
      </c>
      <c r="F77" s="37" t="str">
        <f>IF('Specification of wages &amp; taxes'!B82="","",ROUND('Specification of wages &amp; taxes'!AA82,0))</f>
        <v/>
      </c>
      <c r="G77" s="42" t="str">
        <f>IF('Specification of wages &amp; taxes'!B82="","",ROUND('Specification of wages &amp; taxes'!U82,0))</f>
        <v/>
      </c>
      <c r="H77" s="43" t="str">
        <f>IF('Specification of wages &amp; taxes'!B82="","",CONCATENATE(B77,";",C77,";",D77,";",E77,";",F77,";",G77))</f>
        <v/>
      </c>
    </row>
    <row r="78" spans="1:8" ht="12.75" customHeight="1" x14ac:dyDescent="0.25">
      <c r="A78" s="8"/>
      <c r="B78" s="34" t="str">
        <f>IF('Specification of wages &amp; taxes'!B83="","",'Specification of wages &amp; taxes'!$C$3)</f>
        <v/>
      </c>
      <c r="C78" s="37" t="str">
        <f>IF('Specification of wages &amp; taxes'!B83="","",CONCATENATE("01","-",VLOOKUP('Specification of wages &amp; taxes'!$E$2,'Specification of wages &amp; taxes'!$A$208:$L$219,12,FALSE),"-",Kurs!$A$1,))</f>
        <v/>
      </c>
      <c r="D78" s="37" t="str">
        <f>IF('Specification of wages &amp; taxes'!B83="","",CONCATENATE(VLOOKUP('Specification of wages &amp; taxes'!E83,'Specification of wages &amp; taxes'!$B$208:$L$238,11,FALSE),VLOOKUP('Specification of wages &amp; taxes'!F83,'Specification of wages &amp; taxes'!$B$208:$L$238,11,FALSE),RIGHT('Specification of wages &amp; taxes'!G83,2),IF('Specification of wages &amp; taxes'!H83&gt;0,IF('Specification of wages &amp; taxes'!H83&gt;999,'Specification of wages &amp; taxes'!H83,CONCATENATE("0",'Specification of wages &amp; taxes'!H83)),"0000")))</f>
        <v/>
      </c>
      <c r="E78" s="37" t="str">
        <f>IF('Specification of wages &amp; taxes'!B83="","",VLOOKUP('Specification of wages &amp; taxes'!L83,'Specification of wages &amp; taxes'!$G$215:$I$220,3,FALSE))</f>
        <v/>
      </c>
      <c r="F78" s="37" t="str">
        <f>IF('Specification of wages &amp; taxes'!B83="","",ROUND('Specification of wages &amp; taxes'!AA83,0))</f>
        <v/>
      </c>
      <c r="G78" s="42" t="str">
        <f>IF('Specification of wages &amp; taxes'!B83="","",ROUND('Specification of wages &amp; taxes'!U83,0))</f>
        <v/>
      </c>
      <c r="H78" s="43" t="str">
        <f>IF('Specification of wages &amp; taxes'!B83="","",CONCATENATE(B78,";",C78,";",D78,";",E78,";",F78,";",G78))</f>
        <v/>
      </c>
    </row>
    <row r="79" spans="1:8" ht="12.75" customHeight="1" x14ac:dyDescent="0.25">
      <c r="A79" s="8"/>
      <c r="B79" s="34" t="str">
        <f>IF('Specification of wages &amp; taxes'!B84="","",'Specification of wages &amp; taxes'!$C$3)</f>
        <v/>
      </c>
      <c r="C79" s="37" t="str">
        <f>IF('Specification of wages &amp; taxes'!B84="","",CONCATENATE("01","-",VLOOKUP('Specification of wages &amp; taxes'!$E$2,'Specification of wages &amp; taxes'!$A$208:$L$219,12,FALSE),"-",Kurs!$A$1,))</f>
        <v/>
      </c>
      <c r="D79" s="37" t="str">
        <f>IF('Specification of wages &amp; taxes'!B84="","",CONCATENATE(VLOOKUP('Specification of wages &amp; taxes'!E84,'Specification of wages &amp; taxes'!$B$208:$L$238,11,FALSE),VLOOKUP('Specification of wages &amp; taxes'!F84,'Specification of wages &amp; taxes'!$B$208:$L$238,11,FALSE),RIGHT('Specification of wages &amp; taxes'!G84,2),IF('Specification of wages &amp; taxes'!H84&gt;0,IF('Specification of wages &amp; taxes'!H84&gt;999,'Specification of wages &amp; taxes'!H84,CONCATENATE("0",'Specification of wages &amp; taxes'!H84)),"0000")))</f>
        <v/>
      </c>
      <c r="E79" s="37" t="str">
        <f>IF('Specification of wages &amp; taxes'!B84="","",VLOOKUP('Specification of wages &amp; taxes'!L84,'Specification of wages &amp; taxes'!$G$215:$I$220,3,FALSE))</f>
        <v/>
      </c>
      <c r="F79" s="37" t="str">
        <f>IF('Specification of wages &amp; taxes'!B84="","",ROUND('Specification of wages &amp; taxes'!AA84,0))</f>
        <v/>
      </c>
      <c r="G79" s="42" t="str">
        <f>IF('Specification of wages &amp; taxes'!B84="","",ROUND('Specification of wages &amp; taxes'!U84,0))</f>
        <v/>
      </c>
      <c r="H79" s="43" t="str">
        <f>IF('Specification of wages &amp; taxes'!B84="","",CONCATENATE(B79,";",C79,";",D79,";",E79,";",F79,";",G79))</f>
        <v/>
      </c>
    </row>
    <row r="80" spans="1:8" ht="12.75" customHeight="1" x14ac:dyDescent="0.25">
      <c r="A80" s="8"/>
      <c r="B80" s="34" t="str">
        <f>IF('Specification of wages &amp; taxes'!B85="","",'Specification of wages &amp; taxes'!$C$3)</f>
        <v/>
      </c>
      <c r="C80" s="37" t="str">
        <f>IF('Specification of wages &amp; taxes'!B85="","",CONCATENATE("01","-",VLOOKUP('Specification of wages &amp; taxes'!$E$2,'Specification of wages &amp; taxes'!$A$208:$L$219,12,FALSE),"-",Kurs!$A$1,))</f>
        <v/>
      </c>
      <c r="D80" s="37" t="str">
        <f>IF('Specification of wages &amp; taxes'!B85="","",CONCATENATE(VLOOKUP('Specification of wages &amp; taxes'!E85,'Specification of wages &amp; taxes'!$B$208:$L$238,11,FALSE),VLOOKUP('Specification of wages &amp; taxes'!F85,'Specification of wages &amp; taxes'!$B$208:$L$238,11,FALSE),RIGHT('Specification of wages &amp; taxes'!G85,2),IF('Specification of wages &amp; taxes'!H85&gt;0,IF('Specification of wages &amp; taxes'!H85&gt;999,'Specification of wages &amp; taxes'!H85,CONCATENATE("0",'Specification of wages &amp; taxes'!H85)),"0000")))</f>
        <v/>
      </c>
      <c r="E80" s="37" t="str">
        <f>IF('Specification of wages &amp; taxes'!B85="","",VLOOKUP('Specification of wages &amp; taxes'!L85,'Specification of wages &amp; taxes'!$G$215:$I$220,3,FALSE))</f>
        <v/>
      </c>
      <c r="F80" s="37" t="str">
        <f>IF('Specification of wages &amp; taxes'!B85="","",ROUND('Specification of wages &amp; taxes'!AA85,0))</f>
        <v/>
      </c>
      <c r="G80" s="42" t="str">
        <f>IF('Specification of wages &amp; taxes'!B85="","",ROUND('Specification of wages &amp; taxes'!U85,0))</f>
        <v/>
      </c>
      <c r="H80" s="43" t="str">
        <f>IF('Specification of wages &amp; taxes'!B85="","",CONCATENATE(B80,";",C80,";",D80,";",E80,";",F80,";",G80))</f>
        <v/>
      </c>
    </row>
    <row r="81" spans="1:8" ht="12.75" customHeight="1" x14ac:dyDescent="0.25">
      <c r="A81" s="8"/>
      <c r="B81" s="34" t="str">
        <f>IF('Specification of wages &amp; taxes'!B86="","",'Specification of wages &amp; taxes'!$C$3)</f>
        <v/>
      </c>
      <c r="C81" s="37" t="str">
        <f>IF('Specification of wages &amp; taxes'!B86="","",CONCATENATE("01","-",VLOOKUP('Specification of wages &amp; taxes'!$E$2,'Specification of wages &amp; taxes'!$A$208:$L$219,12,FALSE),"-",Kurs!$A$1,))</f>
        <v/>
      </c>
      <c r="D81" s="37" t="str">
        <f>IF('Specification of wages &amp; taxes'!B86="","",CONCATENATE(VLOOKUP('Specification of wages &amp; taxes'!E86,'Specification of wages &amp; taxes'!$B$208:$L$238,11,FALSE),VLOOKUP('Specification of wages &amp; taxes'!F86,'Specification of wages &amp; taxes'!$B$208:$L$238,11,FALSE),RIGHT('Specification of wages &amp; taxes'!G86,2),IF('Specification of wages &amp; taxes'!H86&gt;0,IF('Specification of wages &amp; taxes'!H86&gt;999,'Specification of wages &amp; taxes'!H86,CONCATENATE("0",'Specification of wages &amp; taxes'!H86)),"0000")))</f>
        <v/>
      </c>
      <c r="E81" s="37" t="str">
        <f>IF('Specification of wages &amp; taxes'!B86="","",VLOOKUP('Specification of wages &amp; taxes'!L86,'Specification of wages &amp; taxes'!$G$215:$I$220,3,FALSE))</f>
        <v/>
      </c>
      <c r="F81" s="37" t="str">
        <f>IF('Specification of wages &amp; taxes'!B86="","",ROUND('Specification of wages &amp; taxes'!AA86,0))</f>
        <v/>
      </c>
      <c r="G81" s="42" t="str">
        <f>IF('Specification of wages &amp; taxes'!B86="","",ROUND('Specification of wages &amp; taxes'!U86,0))</f>
        <v/>
      </c>
      <c r="H81" s="43" t="str">
        <f>IF('Specification of wages &amp; taxes'!B86="","",CONCATENATE(B81,";",C81,";",D81,";",E81,";",F81,";",G81))</f>
        <v/>
      </c>
    </row>
    <row r="82" spans="1:8" ht="12.75" customHeight="1" x14ac:dyDescent="0.25">
      <c r="A82" s="8"/>
      <c r="B82" s="34" t="str">
        <f>IF('Specification of wages &amp; taxes'!B87="","",'Specification of wages &amp; taxes'!$C$3)</f>
        <v/>
      </c>
      <c r="C82" s="37" t="str">
        <f>IF('Specification of wages &amp; taxes'!B87="","",CONCATENATE("01","-",VLOOKUP('Specification of wages &amp; taxes'!$E$2,'Specification of wages &amp; taxes'!$A$208:$L$219,12,FALSE),"-",Kurs!$A$1,))</f>
        <v/>
      </c>
      <c r="D82" s="37" t="str">
        <f>IF('Specification of wages &amp; taxes'!B87="","",CONCATENATE(VLOOKUP('Specification of wages &amp; taxes'!E87,'Specification of wages &amp; taxes'!$B$208:$L$238,11,FALSE),VLOOKUP('Specification of wages &amp; taxes'!F87,'Specification of wages &amp; taxes'!$B$208:$L$238,11,FALSE),RIGHT('Specification of wages &amp; taxes'!G87,2),IF('Specification of wages &amp; taxes'!H87&gt;0,IF('Specification of wages &amp; taxes'!H87&gt;999,'Specification of wages &amp; taxes'!H87,CONCATENATE("0",'Specification of wages &amp; taxes'!H87)),"0000")))</f>
        <v/>
      </c>
      <c r="E82" s="37" t="str">
        <f>IF('Specification of wages &amp; taxes'!B87="","",VLOOKUP('Specification of wages &amp; taxes'!L87,'Specification of wages &amp; taxes'!$G$215:$I$220,3,FALSE))</f>
        <v/>
      </c>
      <c r="F82" s="37" t="str">
        <f>IF('Specification of wages &amp; taxes'!B87="","",ROUND('Specification of wages &amp; taxes'!AA87,0))</f>
        <v/>
      </c>
      <c r="G82" s="42" t="str">
        <f>IF('Specification of wages &amp; taxes'!B87="","",ROUND('Specification of wages &amp; taxes'!U87,0))</f>
        <v/>
      </c>
      <c r="H82" s="43" t="str">
        <f>IF('Specification of wages &amp; taxes'!B87="","",CONCATENATE(B82,";",C82,";",D82,";",E82,";",F82,";",G82))</f>
        <v/>
      </c>
    </row>
    <row r="83" spans="1:8" ht="12.75" customHeight="1" x14ac:dyDescent="0.25">
      <c r="A83" s="8"/>
      <c r="B83" s="34" t="str">
        <f>IF('Specification of wages &amp; taxes'!B88="","",'Specification of wages &amp; taxes'!$C$3)</f>
        <v/>
      </c>
      <c r="C83" s="37" t="str">
        <f>IF('Specification of wages &amp; taxes'!B88="","",CONCATENATE("01","-",VLOOKUP('Specification of wages &amp; taxes'!$E$2,'Specification of wages &amp; taxes'!$A$208:$L$219,12,FALSE),"-",Kurs!$A$1,))</f>
        <v/>
      </c>
      <c r="D83" s="37" t="str">
        <f>IF('Specification of wages &amp; taxes'!B88="","",CONCATENATE(VLOOKUP('Specification of wages &amp; taxes'!E88,'Specification of wages &amp; taxes'!$B$208:$L$238,11,FALSE),VLOOKUP('Specification of wages &amp; taxes'!F88,'Specification of wages &amp; taxes'!$B$208:$L$238,11,FALSE),RIGHT('Specification of wages &amp; taxes'!G88,2),IF('Specification of wages &amp; taxes'!H88&gt;0,IF('Specification of wages &amp; taxes'!H88&gt;999,'Specification of wages &amp; taxes'!H88,CONCATENATE("0",'Specification of wages &amp; taxes'!H88)),"0000")))</f>
        <v/>
      </c>
      <c r="E83" s="37" t="str">
        <f>IF('Specification of wages &amp; taxes'!B88="","",VLOOKUP('Specification of wages &amp; taxes'!L88,'Specification of wages &amp; taxes'!$G$215:$I$220,3,FALSE))</f>
        <v/>
      </c>
      <c r="F83" s="37" t="str">
        <f>IF('Specification of wages &amp; taxes'!B88="","",ROUND('Specification of wages &amp; taxes'!AA88,0))</f>
        <v/>
      </c>
      <c r="G83" s="42" t="str">
        <f>IF('Specification of wages &amp; taxes'!B88="","",ROUND('Specification of wages &amp; taxes'!U88,0))</f>
        <v/>
      </c>
      <c r="H83" s="43" t="str">
        <f>IF('Specification of wages &amp; taxes'!B88="","",CONCATENATE(B83,";",C83,";",D83,";",E83,";",F83,";",G83))</f>
        <v/>
      </c>
    </row>
    <row r="84" spans="1:8" ht="12.75" customHeight="1" x14ac:dyDescent="0.25">
      <c r="A84" s="8"/>
      <c r="B84" s="34" t="str">
        <f>IF('Specification of wages &amp; taxes'!B89="","",'Specification of wages &amp; taxes'!$C$3)</f>
        <v/>
      </c>
      <c r="C84" s="37" t="str">
        <f>IF('Specification of wages &amp; taxes'!B89="","",CONCATENATE("01","-",VLOOKUP('Specification of wages &amp; taxes'!$E$2,'Specification of wages &amp; taxes'!$A$208:$L$219,12,FALSE),"-",Kurs!$A$1,))</f>
        <v/>
      </c>
      <c r="D84" s="37" t="str">
        <f>IF('Specification of wages &amp; taxes'!B89="","",CONCATENATE(VLOOKUP('Specification of wages &amp; taxes'!E89,'Specification of wages &amp; taxes'!$B$208:$L$238,11,FALSE),VLOOKUP('Specification of wages &amp; taxes'!F89,'Specification of wages &amp; taxes'!$B$208:$L$238,11,FALSE),RIGHT('Specification of wages &amp; taxes'!G89,2),IF('Specification of wages &amp; taxes'!H89&gt;0,IF('Specification of wages &amp; taxes'!H89&gt;999,'Specification of wages &amp; taxes'!H89,CONCATENATE("0",'Specification of wages &amp; taxes'!H89)),"0000")))</f>
        <v/>
      </c>
      <c r="E84" s="37" t="str">
        <f>IF('Specification of wages &amp; taxes'!B89="","",VLOOKUP('Specification of wages &amp; taxes'!L89,'Specification of wages &amp; taxes'!$G$215:$I$220,3,FALSE))</f>
        <v/>
      </c>
      <c r="F84" s="37" t="str">
        <f>IF('Specification of wages &amp; taxes'!B89="","",ROUND('Specification of wages &amp; taxes'!AA89,0))</f>
        <v/>
      </c>
      <c r="G84" s="42" t="str">
        <f>IF('Specification of wages &amp; taxes'!B89="","",ROUND('Specification of wages &amp; taxes'!U89,0))</f>
        <v/>
      </c>
      <c r="H84" s="43" t="str">
        <f>IF('Specification of wages &amp; taxes'!B89="","",CONCATENATE(B84,";",C84,";",D84,";",E84,";",F84,";",G84))</f>
        <v/>
      </c>
    </row>
    <row r="85" spans="1:8" ht="12.75" customHeight="1" x14ac:dyDescent="0.25">
      <c r="A85" s="8"/>
      <c r="B85" s="34" t="str">
        <f>IF('Specification of wages &amp; taxes'!B90="","",'Specification of wages &amp; taxes'!$C$3)</f>
        <v/>
      </c>
      <c r="C85" s="37" t="str">
        <f>IF('Specification of wages &amp; taxes'!B90="","",CONCATENATE("01","-",VLOOKUP('Specification of wages &amp; taxes'!$E$2,'Specification of wages &amp; taxes'!$A$208:$L$219,12,FALSE),"-",Kurs!$A$1,))</f>
        <v/>
      </c>
      <c r="D85" s="37" t="str">
        <f>IF('Specification of wages &amp; taxes'!B90="","",CONCATENATE(VLOOKUP('Specification of wages &amp; taxes'!E90,'Specification of wages &amp; taxes'!$B$208:$L$238,11,FALSE),VLOOKUP('Specification of wages &amp; taxes'!F90,'Specification of wages &amp; taxes'!$B$208:$L$238,11,FALSE),RIGHT('Specification of wages &amp; taxes'!G90,2),IF('Specification of wages &amp; taxes'!H90&gt;0,IF('Specification of wages &amp; taxes'!H90&gt;999,'Specification of wages &amp; taxes'!H90,CONCATENATE("0",'Specification of wages &amp; taxes'!H90)),"0000")))</f>
        <v/>
      </c>
      <c r="E85" s="37" t="str">
        <f>IF('Specification of wages &amp; taxes'!B90="","",VLOOKUP('Specification of wages &amp; taxes'!L90,'Specification of wages &amp; taxes'!$G$215:$I$220,3,FALSE))</f>
        <v/>
      </c>
      <c r="F85" s="37" t="str">
        <f>IF('Specification of wages &amp; taxes'!B90="","",ROUND('Specification of wages &amp; taxes'!AA90,0))</f>
        <v/>
      </c>
      <c r="G85" s="42" t="str">
        <f>IF('Specification of wages &amp; taxes'!B90="","",ROUND('Specification of wages &amp; taxes'!U90,0))</f>
        <v/>
      </c>
      <c r="H85" s="43" t="str">
        <f>IF('Specification of wages &amp; taxes'!B90="","",CONCATENATE(B85,";",C85,";",D85,";",E85,";",F85,";",G85))</f>
        <v/>
      </c>
    </row>
    <row r="86" spans="1:8" ht="12.75" customHeight="1" x14ac:dyDescent="0.25">
      <c r="A86" s="8"/>
      <c r="B86" s="34" t="str">
        <f>IF('Specification of wages &amp; taxes'!B91="","",'Specification of wages &amp; taxes'!$C$3)</f>
        <v/>
      </c>
      <c r="C86" s="37" t="str">
        <f>IF('Specification of wages &amp; taxes'!B91="","",CONCATENATE("01","-",VLOOKUP('Specification of wages &amp; taxes'!$E$2,'Specification of wages &amp; taxes'!$A$208:$L$219,12,FALSE),"-",Kurs!$A$1,))</f>
        <v/>
      </c>
      <c r="D86" s="37" t="str">
        <f>IF('Specification of wages &amp; taxes'!B91="","",CONCATENATE(VLOOKUP('Specification of wages &amp; taxes'!E91,'Specification of wages &amp; taxes'!$B$208:$L$238,11,FALSE),VLOOKUP('Specification of wages &amp; taxes'!F91,'Specification of wages &amp; taxes'!$B$208:$L$238,11,FALSE),RIGHT('Specification of wages &amp; taxes'!G91,2),IF('Specification of wages &amp; taxes'!H91&gt;0,IF('Specification of wages &amp; taxes'!H91&gt;999,'Specification of wages &amp; taxes'!H91,CONCATENATE("0",'Specification of wages &amp; taxes'!H91)),"0000")))</f>
        <v/>
      </c>
      <c r="E86" s="37" t="str">
        <f>IF('Specification of wages &amp; taxes'!B91="","",VLOOKUP('Specification of wages &amp; taxes'!L91,'Specification of wages &amp; taxes'!$G$215:$I$220,3,FALSE))</f>
        <v/>
      </c>
      <c r="F86" s="37" t="str">
        <f>IF('Specification of wages &amp; taxes'!B91="","",ROUND('Specification of wages &amp; taxes'!AA91,0))</f>
        <v/>
      </c>
      <c r="G86" s="42" t="str">
        <f>IF('Specification of wages &amp; taxes'!B91="","",ROUND('Specification of wages &amp; taxes'!U91,0))</f>
        <v/>
      </c>
      <c r="H86" s="43" t="str">
        <f>IF('Specification of wages &amp; taxes'!B91="","",CONCATENATE(B86,";",C86,";",D86,";",E86,";",F86,";",G86))</f>
        <v/>
      </c>
    </row>
    <row r="87" spans="1:8" ht="12.75" customHeight="1" x14ac:dyDescent="0.25">
      <c r="A87" s="8"/>
      <c r="B87" s="34" t="str">
        <f>IF('Specification of wages &amp; taxes'!B92="","",'Specification of wages &amp; taxes'!$C$3)</f>
        <v/>
      </c>
      <c r="C87" s="37" t="str">
        <f>IF('Specification of wages &amp; taxes'!B92="","",CONCATENATE("01","-",VLOOKUP('Specification of wages &amp; taxes'!$E$2,'Specification of wages &amp; taxes'!$A$208:$L$219,12,FALSE),"-",Kurs!$A$1,))</f>
        <v/>
      </c>
      <c r="D87" s="37" t="str">
        <f>IF('Specification of wages &amp; taxes'!B92="","",CONCATENATE(VLOOKUP('Specification of wages &amp; taxes'!E92,'Specification of wages &amp; taxes'!$B$208:$L$238,11,FALSE),VLOOKUP('Specification of wages &amp; taxes'!F92,'Specification of wages &amp; taxes'!$B$208:$L$238,11,FALSE),RIGHT('Specification of wages &amp; taxes'!G92,2),IF('Specification of wages &amp; taxes'!H92&gt;0,IF('Specification of wages &amp; taxes'!H92&gt;999,'Specification of wages &amp; taxes'!H92,CONCATENATE("0",'Specification of wages &amp; taxes'!H92)),"0000")))</f>
        <v/>
      </c>
      <c r="E87" s="37" t="str">
        <f>IF('Specification of wages &amp; taxes'!B92="","",VLOOKUP('Specification of wages &amp; taxes'!L92,'Specification of wages &amp; taxes'!$G$215:$I$220,3,FALSE))</f>
        <v/>
      </c>
      <c r="F87" s="37" t="str">
        <f>IF('Specification of wages &amp; taxes'!B92="","",ROUND('Specification of wages &amp; taxes'!AA92,0))</f>
        <v/>
      </c>
      <c r="G87" s="42" t="str">
        <f>IF('Specification of wages &amp; taxes'!B92="","",ROUND('Specification of wages &amp; taxes'!U92,0))</f>
        <v/>
      </c>
      <c r="H87" s="43" t="str">
        <f>IF('Specification of wages &amp; taxes'!B92="","",CONCATENATE(B87,";",C87,";",D87,";",E87,";",F87,";",G87))</f>
        <v/>
      </c>
    </row>
    <row r="88" spans="1:8" ht="12.75" customHeight="1" x14ac:dyDescent="0.25">
      <c r="A88" s="8"/>
      <c r="B88" s="34" t="str">
        <f>IF('Specification of wages &amp; taxes'!B93="","",'Specification of wages &amp; taxes'!$C$3)</f>
        <v/>
      </c>
      <c r="C88" s="37" t="str">
        <f>IF('Specification of wages &amp; taxes'!B93="","",CONCATENATE("01","-",VLOOKUP('Specification of wages &amp; taxes'!$E$2,'Specification of wages &amp; taxes'!$A$208:$L$219,12,FALSE),"-",Kurs!$A$1,))</f>
        <v/>
      </c>
      <c r="D88" s="37" t="str">
        <f>IF('Specification of wages &amp; taxes'!B93="","",CONCATENATE(VLOOKUP('Specification of wages &amp; taxes'!E93,'Specification of wages &amp; taxes'!$B$208:$L$238,11,FALSE),VLOOKUP('Specification of wages &amp; taxes'!F93,'Specification of wages &amp; taxes'!$B$208:$L$238,11,FALSE),RIGHT('Specification of wages &amp; taxes'!G93,2),IF('Specification of wages &amp; taxes'!H93&gt;0,IF('Specification of wages &amp; taxes'!H93&gt;999,'Specification of wages &amp; taxes'!H93,CONCATENATE("0",'Specification of wages &amp; taxes'!H93)),"0000")))</f>
        <v/>
      </c>
      <c r="E88" s="37" t="str">
        <f>IF('Specification of wages &amp; taxes'!B93="","",VLOOKUP('Specification of wages &amp; taxes'!L93,'Specification of wages &amp; taxes'!$G$215:$I$220,3,FALSE))</f>
        <v/>
      </c>
      <c r="F88" s="37" t="str">
        <f>IF('Specification of wages &amp; taxes'!B93="","",ROUND('Specification of wages &amp; taxes'!AA93,0))</f>
        <v/>
      </c>
      <c r="G88" s="42" t="str">
        <f>IF('Specification of wages &amp; taxes'!B93="","",ROUND('Specification of wages &amp; taxes'!U93,0))</f>
        <v/>
      </c>
      <c r="H88" s="43" t="str">
        <f>IF('Specification of wages &amp; taxes'!B93="","",CONCATENATE(B88,";",C88,";",D88,";",E88,";",F88,";",G88))</f>
        <v/>
      </c>
    </row>
    <row r="89" spans="1:8" ht="12.75" customHeight="1" x14ac:dyDescent="0.25">
      <c r="A89" s="8"/>
      <c r="B89" s="34" t="str">
        <f>IF('Specification of wages &amp; taxes'!B94="","",'Specification of wages &amp; taxes'!$C$3)</f>
        <v/>
      </c>
      <c r="C89" s="37" t="str">
        <f>IF('Specification of wages &amp; taxes'!B94="","",CONCATENATE("01","-",VLOOKUP('Specification of wages &amp; taxes'!$E$2,'Specification of wages &amp; taxes'!$A$208:$L$219,12,FALSE),"-",Kurs!$A$1,))</f>
        <v/>
      </c>
      <c r="D89" s="37" t="str">
        <f>IF('Specification of wages &amp; taxes'!B94="","",CONCATENATE(VLOOKUP('Specification of wages &amp; taxes'!E94,'Specification of wages &amp; taxes'!$B$208:$L$238,11,FALSE),VLOOKUP('Specification of wages &amp; taxes'!F94,'Specification of wages &amp; taxes'!$B$208:$L$238,11,FALSE),RIGHT('Specification of wages &amp; taxes'!G94,2),IF('Specification of wages &amp; taxes'!H94&gt;0,IF('Specification of wages &amp; taxes'!H94&gt;999,'Specification of wages &amp; taxes'!H94,CONCATENATE("0",'Specification of wages &amp; taxes'!H94)),"0000")))</f>
        <v/>
      </c>
      <c r="E89" s="37" t="str">
        <f>IF('Specification of wages &amp; taxes'!B94="","",VLOOKUP('Specification of wages &amp; taxes'!L94,'Specification of wages &amp; taxes'!$G$215:$I$220,3,FALSE))</f>
        <v/>
      </c>
      <c r="F89" s="37" t="str">
        <f>IF('Specification of wages &amp; taxes'!B94="","",ROUND('Specification of wages &amp; taxes'!AA94,0))</f>
        <v/>
      </c>
      <c r="G89" s="42" t="str">
        <f>IF('Specification of wages &amp; taxes'!B94="","",ROUND('Specification of wages &amp; taxes'!U94,0))</f>
        <v/>
      </c>
      <c r="H89" s="43" t="str">
        <f>IF('Specification of wages &amp; taxes'!B94="","",CONCATENATE(B89,";",C89,";",D89,";",E89,";",F89,";",G89))</f>
        <v/>
      </c>
    </row>
    <row r="90" spans="1:8" ht="12.75" customHeight="1" x14ac:dyDescent="0.25">
      <c r="A90" s="8"/>
      <c r="B90" s="34" t="str">
        <f>IF('Specification of wages &amp; taxes'!B95="","",'Specification of wages &amp; taxes'!$C$3)</f>
        <v/>
      </c>
      <c r="C90" s="37" t="str">
        <f>IF('Specification of wages &amp; taxes'!B95="","",CONCATENATE("01","-",VLOOKUP('Specification of wages &amp; taxes'!$E$2,'Specification of wages &amp; taxes'!$A$208:$L$219,12,FALSE),"-",Kurs!$A$1,))</f>
        <v/>
      </c>
      <c r="D90" s="37" t="str">
        <f>IF('Specification of wages &amp; taxes'!B95="","",CONCATENATE(VLOOKUP('Specification of wages &amp; taxes'!E95,'Specification of wages &amp; taxes'!$B$208:$L$238,11,FALSE),VLOOKUP('Specification of wages &amp; taxes'!F95,'Specification of wages &amp; taxes'!$B$208:$L$238,11,FALSE),RIGHT('Specification of wages &amp; taxes'!G95,2),IF('Specification of wages &amp; taxes'!H95&gt;0,IF('Specification of wages &amp; taxes'!H95&gt;999,'Specification of wages &amp; taxes'!H95,CONCATENATE("0",'Specification of wages &amp; taxes'!H95)),"0000")))</f>
        <v/>
      </c>
      <c r="E90" s="37" t="str">
        <f>IF('Specification of wages &amp; taxes'!B95="","",VLOOKUP('Specification of wages &amp; taxes'!L95,'Specification of wages &amp; taxes'!$G$215:$I$220,3,FALSE))</f>
        <v/>
      </c>
      <c r="F90" s="37" t="str">
        <f>IF('Specification of wages &amp; taxes'!B95="","",ROUND('Specification of wages &amp; taxes'!AA95,0))</f>
        <v/>
      </c>
      <c r="G90" s="42" t="str">
        <f>IF('Specification of wages &amp; taxes'!B95="","",ROUND('Specification of wages &amp; taxes'!U95,0))</f>
        <v/>
      </c>
      <c r="H90" s="43" t="str">
        <f>IF('Specification of wages &amp; taxes'!B95="","",CONCATENATE(B90,";",C90,";",D90,";",E90,";",F90,";",G90))</f>
        <v/>
      </c>
    </row>
    <row r="91" spans="1:8" ht="12.75" customHeight="1" x14ac:dyDescent="0.25">
      <c r="A91" s="8"/>
      <c r="B91" s="34" t="str">
        <f>IF('Specification of wages &amp; taxes'!B96="","",'Specification of wages &amp; taxes'!$C$3)</f>
        <v/>
      </c>
      <c r="C91" s="37" t="str">
        <f>IF('Specification of wages &amp; taxes'!B96="","",CONCATENATE("01","-",VLOOKUP('Specification of wages &amp; taxes'!$E$2,'Specification of wages &amp; taxes'!$A$208:$L$219,12,FALSE),"-",Kurs!$A$1,))</f>
        <v/>
      </c>
      <c r="D91" s="37" t="str">
        <f>IF('Specification of wages &amp; taxes'!B96="","",CONCATENATE(VLOOKUP('Specification of wages &amp; taxes'!E96,'Specification of wages &amp; taxes'!$B$208:$L$238,11,FALSE),VLOOKUP('Specification of wages &amp; taxes'!F96,'Specification of wages &amp; taxes'!$B$208:$L$238,11,FALSE),RIGHT('Specification of wages &amp; taxes'!G96,2),IF('Specification of wages &amp; taxes'!H96&gt;0,IF('Specification of wages &amp; taxes'!H96&gt;999,'Specification of wages &amp; taxes'!H96,CONCATENATE("0",'Specification of wages &amp; taxes'!H96)),"0000")))</f>
        <v/>
      </c>
      <c r="E91" s="37" t="str">
        <f>IF('Specification of wages &amp; taxes'!B96="","",VLOOKUP('Specification of wages &amp; taxes'!L96,'Specification of wages &amp; taxes'!$G$215:$I$220,3,FALSE))</f>
        <v/>
      </c>
      <c r="F91" s="37" t="str">
        <f>IF('Specification of wages &amp; taxes'!B96="","",ROUND('Specification of wages &amp; taxes'!AA96,0))</f>
        <v/>
      </c>
      <c r="G91" s="42" t="str">
        <f>IF('Specification of wages &amp; taxes'!B96="","",ROUND('Specification of wages &amp; taxes'!U96,0))</f>
        <v/>
      </c>
      <c r="H91" s="43" t="str">
        <f>IF('Specification of wages &amp; taxes'!B96="","",CONCATENATE(B91,";",C91,";",D91,";",E91,";",F91,";",G91))</f>
        <v/>
      </c>
    </row>
    <row r="92" spans="1:8" ht="12.75" customHeight="1" x14ac:dyDescent="0.25">
      <c r="A92" s="8"/>
      <c r="B92" s="34" t="str">
        <f>IF('Specification of wages &amp; taxes'!B97="","",'Specification of wages &amp; taxes'!$C$3)</f>
        <v/>
      </c>
      <c r="C92" s="37" t="str">
        <f>IF('Specification of wages &amp; taxes'!B97="","",CONCATENATE("01","-",VLOOKUP('Specification of wages &amp; taxes'!$E$2,'Specification of wages &amp; taxes'!$A$208:$L$219,12,FALSE),"-",Kurs!$A$1,))</f>
        <v/>
      </c>
      <c r="D92" s="37" t="str">
        <f>IF('Specification of wages &amp; taxes'!B97="","",CONCATENATE(VLOOKUP('Specification of wages &amp; taxes'!E97,'Specification of wages &amp; taxes'!$B$208:$L$238,11,FALSE),VLOOKUP('Specification of wages &amp; taxes'!F97,'Specification of wages &amp; taxes'!$B$208:$L$238,11,FALSE),RIGHT('Specification of wages &amp; taxes'!G97,2),IF('Specification of wages &amp; taxes'!H97&gt;0,IF('Specification of wages &amp; taxes'!H97&gt;999,'Specification of wages &amp; taxes'!H97,CONCATENATE("0",'Specification of wages &amp; taxes'!H97)),"0000")))</f>
        <v/>
      </c>
      <c r="E92" s="37" t="str">
        <f>IF('Specification of wages &amp; taxes'!B97="","",VLOOKUP('Specification of wages &amp; taxes'!L97,'Specification of wages &amp; taxes'!$G$215:$I$220,3,FALSE))</f>
        <v/>
      </c>
      <c r="F92" s="37" t="str">
        <f>IF('Specification of wages &amp; taxes'!B97="","",ROUND('Specification of wages &amp; taxes'!AA97,0))</f>
        <v/>
      </c>
      <c r="G92" s="42" t="str">
        <f>IF('Specification of wages &amp; taxes'!B97="","",ROUND('Specification of wages &amp; taxes'!U97,0))</f>
        <v/>
      </c>
      <c r="H92" s="43" t="str">
        <f>IF('Specification of wages &amp; taxes'!B97="","",CONCATENATE(B92,";",C92,";",D92,";",E92,";",F92,";",G92))</f>
        <v/>
      </c>
    </row>
    <row r="93" spans="1:8" ht="12.75" customHeight="1" x14ac:dyDescent="0.25">
      <c r="A93" s="8"/>
      <c r="B93" s="34" t="str">
        <f>IF('Specification of wages &amp; taxes'!B98="","",'Specification of wages &amp; taxes'!$C$3)</f>
        <v/>
      </c>
      <c r="C93" s="37" t="str">
        <f>IF('Specification of wages &amp; taxes'!B98="","",CONCATENATE("01","-",VLOOKUP('Specification of wages &amp; taxes'!$E$2,'Specification of wages &amp; taxes'!$A$208:$L$219,12,FALSE),"-",Kurs!$A$1,))</f>
        <v/>
      </c>
      <c r="D93" s="37" t="str">
        <f>IF('Specification of wages &amp; taxes'!B98="","",CONCATENATE(VLOOKUP('Specification of wages &amp; taxes'!E98,'Specification of wages &amp; taxes'!$B$208:$L$238,11,FALSE),VLOOKUP('Specification of wages &amp; taxes'!F98,'Specification of wages &amp; taxes'!$B$208:$L$238,11,FALSE),RIGHT('Specification of wages &amp; taxes'!G98,2),IF('Specification of wages &amp; taxes'!H98&gt;0,IF('Specification of wages &amp; taxes'!H98&gt;999,'Specification of wages &amp; taxes'!H98,CONCATENATE("0",'Specification of wages &amp; taxes'!H98)),"0000")))</f>
        <v/>
      </c>
      <c r="E93" s="37" t="str">
        <f>IF('Specification of wages &amp; taxes'!B98="","",VLOOKUP('Specification of wages &amp; taxes'!L98,'Specification of wages &amp; taxes'!$G$215:$I$220,3,FALSE))</f>
        <v/>
      </c>
      <c r="F93" s="37" t="str">
        <f>IF('Specification of wages &amp; taxes'!B98="","",ROUND('Specification of wages &amp; taxes'!AA98,0))</f>
        <v/>
      </c>
      <c r="G93" s="42" t="str">
        <f>IF('Specification of wages &amp; taxes'!B98="","",ROUND('Specification of wages &amp; taxes'!U98,0))</f>
        <v/>
      </c>
      <c r="H93" s="43" t="str">
        <f>IF('Specification of wages &amp; taxes'!B98="","",CONCATENATE(B93,";",C93,";",D93,";",E93,";",F93,";",G93))</f>
        <v/>
      </c>
    </row>
    <row r="94" spans="1:8" ht="12.75" customHeight="1" x14ac:dyDescent="0.25">
      <c r="A94" s="8"/>
      <c r="B94" s="34" t="str">
        <f>IF('Specification of wages &amp; taxes'!B99="","",'Specification of wages &amp; taxes'!$C$3)</f>
        <v/>
      </c>
      <c r="C94" s="37" t="str">
        <f>IF('Specification of wages &amp; taxes'!B99="","",CONCATENATE("01","-",VLOOKUP('Specification of wages &amp; taxes'!$E$2,'Specification of wages &amp; taxes'!$A$208:$L$219,12,FALSE),"-",Kurs!$A$1,))</f>
        <v/>
      </c>
      <c r="D94" s="37" t="str">
        <f>IF('Specification of wages &amp; taxes'!B99="","",CONCATENATE(VLOOKUP('Specification of wages &amp; taxes'!E99,'Specification of wages &amp; taxes'!$B$208:$L$238,11,FALSE),VLOOKUP('Specification of wages &amp; taxes'!F99,'Specification of wages &amp; taxes'!$B$208:$L$238,11,FALSE),RIGHT('Specification of wages &amp; taxes'!G99,2),IF('Specification of wages &amp; taxes'!H99&gt;0,IF('Specification of wages &amp; taxes'!H99&gt;999,'Specification of wages &amp; taxes'!H99,CONCATENATE("0",'Specification of wages &amp; taxes'!H99)),"0000")))</f>
        <v/>
      </c>
      <c r="E94" s="37" t="str">
        <f>IF('Specification of wages &amp; taxes'!B99="","",VLOOKUP('Specification of wages &amp; taxes'!L99,'Specification of wages &amp; taxes'!$G$215:$I$220,3,FALSE))</f>
        <v/>
      </c>
      <c r="F94" s="37" t="str">
        <f>IF('Specification of wages &amp; taxes'!B99="","",ROUND('Specification of wages &amp; taxes'!AA99,0))</f>
        <v/>
      </c>
      <c r="G94" s="42" t="str">
        <f>IF('Specification of wages &amp; taxes'!B99="","",ROUND('Specification of wages &amp; taxes'!U99,0))</f>
        <v/>
      </c>
      <c r="H94" s="43" t="str">
        <f>IF('Specification of wages &amp; taxes'!B99="","",CONCATENATE(B94,";",C94,";",D94,";",E94,";",F94,";",G94))</f>
        <v/>
      </c>
    </row>
    <row r="95" spans="1:8" ht="12.75" customHeight="1" x14ac:dyDescent="0.25">
      <c r="A95" s="8"/>
      <c r="B95" s="34" t="str">
        <f>IF('Specification of wages &amp; taxes'!B100="","",'Specification of wages &amp; taxes'!$C$3)</f>
        <v/>
      </c>
      <c r="C95" s="37" t="str">
        <f>IF('Specification of wages &amp; taxes'!B100="","",CONCATENATE("01","-",VLOOKUP('Specification of wages &amp; taxes'!$E$2,'Specification of wages &amp; taxes'!$A$208:$L$219,12,FALSE),"-",Kurs!$A$1,))</f>
        <v/>
      </c>
      <c r="D95" s="37" t="str">
        <f>IF('Specification of wages &amp; taxes'!B100="","",CONCATENATE(VLOOKUP('Specification of wages &amp; taxes'!E100,'Specification of wages &amp; taxes'!$B$208:$L$238,11,FALSE),VLOOKUP('Specification of wages &amp; taxes'!F100,'Specification of wages &amp; taxes'!$B$208:$L$238,11,FALSE),RIGHT('Specification of wages &amp; taxes'!G100,2),IF('Specification of wages &amp; taxes'!H100&gt;0,IF('Specification of wages &amp; taxes'!H100&gt;999,'Specification of wages &amp; taxes'!H100,CONCATENATE("0",'Specification of wages &amp; taxes'!H100)),"0000")))</f>
        <v/>
      </c>
      <c r="E95" s="37" t="str">
        <f>IF('Specification of wages &amp; taxes'!B100="","",VLOOKUP('Specification of wages &amp; taxes'!L100,'Specification of wages &amp; taxes'!$G$215:$I$220,3,FALSE))</f>
        <v/>
      </c>
      <c r="F95" s="37" t="str">
        <f>IF('Specification of wages &amp; taxes'!B100="","",ROUND('Specification of wages &amp; taxes'!AA100,0))</f>
        <v/>
      </c>
      <c r="G95" s="42" t="str">
        <f>IF('Specification of wages &amp; taxes'!B100="","",ROUND('Specification of wages &amp; taxes'!U100,0))</f>
        <v/>
      </c>
      <c r="H95" s="43" t="str">
        <f>IF('Specification of wages &amp; taxes'!B100="","",CONCATENATE(B95,";",C95,";",D95,";",E95,";",F95,";",G95))</f>
        <v/>
      </c>
    </row>
    <row r="96" spans="1:8" ht="12.75" customHeight="1" x14ac:dyDescent="0.25">
      <c r="A96" s="8"/>
      <c r="B96" s="34" t="str">
        <f>IF('Specification of wages &amp; taxes'!B101="","",'Specification of wages &amp; taxes'!$C$3)</f>
        <v/>
      </c>
      <c r="C96" s="37" t="str">
        <f>IF('Specification of wages &amp; taxes'!B101="","",CONCATENATE("01","-",VLOOKUP('Specification of wages &amp; taxes'!$E$2,'Specification of wages &amp; taxes'!$A$208:$L$219,12,FALSE),"-",Kurs!$A$1,))</f>
        <v/>
      </c>
      <c r="D96" s="37" t="str">
        <f>IF('Specification of wages &amp; taxes'!B101="","",CONCATENATE(VLOOKUP('Specification of wages &amp; taxes'!E101,'Specification of wages &amp; taxes'!$B$208:$L$238,11,FALSE),VLOOKUP('Specification of wages &amp; taxes'!F101,'Specification of wages &amp; taxes'!$B$208:$L$238,11,FALSE),RIGHT('Specification of wages &amp; taxes'!G101,2),IF('Specification of wages &amp; taxes'!H101&gt;0,IF('Specification of wages &amp; taxes'!H101&gt;999,'Specification of wages &amp; taxes'!H101,CONCATENATE("0",'Specification of wages &amp; taxes'!H101)),"0000")))</f>
        <v/>
      </c>
      <c r="E96" s="37" t="str">
        <f>IF('Specification of wages &amp; taxes'!B101="","",VLOOKUP('Specification of wages &amp; taxes'!L101,'Specification of wages &amp; taxes'!$G$215:$I$220,3,FALSE))</f>
        <v/>
      </c>
      <c r="F96" s="37" t="str">
        <f>IF('Specification of wages &amp; taxes'!B101="","",ROUND('Specification of wages &amp; taxes'!AA101,0))</f>
        <v/>
      </c>
      <c r="G96" s="42" t="str">
        <f>IF('Specification of wages &amp; taxes'!B101="","",ROUND('Specification of wages &amp; taxes'!U101,0))</f>
        <v/>
      </c>
      <c r="H96" s="43" t="str">
        <f>IF('Specification of wages &amp; taxes'!B101="","",CONCATENATE(B96,";",C96,";",D96,";",E96,";",F96,";",G96))</f>
        <v/>
      </c>
    </row>
    <row r="97" spans="1:8" ht="12.75" customHeight="1" x14ac:dyDescent="0.25">
      <c r="A97" s="8"/>
      <c r="B97" s="34" t="str">
        <f>IF('Specification of wages &amp; taxes'!B102="","",'Specification of wages &amp; taxes'!$C$3)</f>
        <v/>
      </c>
      <c r="C97" s="37" t="str">
        <f>IF('Specification of wages &amp; taxes'!B102="","",CONCATENATE("01","-",VLOOKUP('Specification of wages &amp; taxes'!$E$2,'Specification of wages &amp; taxes'!$A$208:$L$219,12,FALSE),"-",Kurs!$A$1,))</f>
        <v/>
      </c>
      <c r="D97" s="37" t="str">
        <f>IF('Specification of wages &amp; taxes'!B102="","",CONCATENATE(VLOOKUP('Specification of wages &amp; taxes'!E102,'Specification of wages &amp; taxes'!$B$208:$L$238,11,FALSE),VLOOKUP('Specification of wages &amp; taxes'!F102,'Specification of wages &amp; taxes'!$B$208:$L$238,11,FALSE),RIGHT('Specification of wages &amp; taxes'!G102,2),IF('Specification of wages &amp; taxes'!H102&gt;0,IF('Specification of wages &amp; taxes'!H102&gt;999,'Specification of wages &amp; taxes'!H102,CONCATENATE("0",'Specification of wages &amp; taxes'!H102)),"0000")))</f>
        <v/>
      </c>
      <c r="E97" s="37" t="str">
        <f>IF('Specification of wages &amp; taxes'!B102="","",VLOOKUP('Specification of wages &amp; taxes'!L102,'Specification of wages &amp; taxes'!$G$215:$I$220,3,FALSE))</f>
        <v/>
      </c>
      <c r="F97" s="37" t="str">
        <f>IF('Specification of wages &amp; taxes'!B102="","",ROUND('Specification of wages &amp; taxes'!AA102,0))</f>
        <v/>
      </c>
      <c r="G97" s="42" t="str">
        <f>IF('Specification of wages &amp; taxes'!B102="","",ROUND('Specification of wages &amp; taxes'!U102,0))</f>
        <v/>
      </c>
      <c r="H97" s="43" t="str">
        <f>IF('Specification of wages &amp; taxes'!B102="","",CONCATENATE(B97,";",C97,";",D97,";",E97,";",F97,";",G97))</f>
        <v/>
      </c>
    </row>
    <row r="98" spans="1:8" ht="12.75" customHeight="1" x14ac:dyDescent="0.25">
      <c r="A98" s="8"/>
      <c r="B98" s="34" t="str">
        <f>IF('Specification of wages &amp; taxes'!B103="","",'Specification of wages &amp; taxes'!$C$3)</f>
        <v/>
      </c>
      <c r="C98" s="37" t="str">
        <f>IF('Specification of wages &amp; taxes'!B103="","",CONCATENATE("01","-",VLOOKUP('Specification of wages &amp; taxes'!$E$2,'Specification of wages &amp; taxes'!$A$208:$L$219,12,FALSE),"-",Kurs!$A$1,))</f>
        <v/>
      </c>
      <c r="D98" s="37" t="str">
        <f>IF('Specification of wages &amp; taxes'!B103="","",CONCATENATE(VLOOKUP('Specification of wages &amp; taxes'!E103,'Specification of wages &amp; taxes'!$B$208:$L$238,11,FALSE),VLOOKUP('Specification of wages &amp; taxes'!F103,'Specification of wages &amp; taxes'!$B$208:$L$238,11,FALSE),RIGHT('Specification of wages &amp; taxes'!G103,2),IF('Specification of wages &amp; taxes'!H103&gt;0,IF('Specification of wages &amp; taxes'!H103&gt;999,'Specification of wages &amp; taxes'!H103,CONCATENATE("0",'Specification of wages &amp; taxes'!H103)),"0000")))</f>
        <v/>
      </c>
      <c r="E98" s="37" t="str">
        <f>IF('Specification of wages &amp; taxes'!B103="","",VLOOKUP('Specification of wages &amp; taxes'!L103,'Specification of wages &amp; taxes'!$G$215:$I$220,3,FALSE))</f>
        <v/>
      </c>
      <c r="F98" s="37" t="str">
        <f>IF('Specification of wages &amp; taxes'!B103="","",ROUND('Specification of wages &amp; taxes'!AA103,0))</f>
        <v/>
      </c>
      <c r="G98" s="42" t="str">
        <f>IF('Specification of wages &amp; taxes'!B103="","",ROUND('Specification of wages &amp; taxes'!U103,0))</f>
        <v/>
      </c>
      <c r="H98" s="43" t="str">
        <f>IF('Specification of wages &amp; taxes'!B103="","",CONCATENATE(B98,";",C98,";",D98,";",E98,";",F98,";",G98))</f>
        <v/>
      </c>
    </row>
    <row r="99" spans="1:8" ht="12.75" customHeight="1" x14ac:dyDescent="0.25">
      <c r="A99" s="8"/>
      <c r="B99" s="34" t="str">
        <f>IF('Specification of wages &amp; taxes'!B104="","",'Specification of wages &amp; taxes'!$C$3)</f>
        <v/>
      </c>
      <c r="C99" s="37" t="str">
        <f>IF('Specification of wages &amp; taxes'!B104="","",CONCATENATE("01","-",VLOOKUP('Specification of wages &amp; taxes'!$E$2,'Specification of wages &amp; taxes'!$A$208:$L$219,12,FALSE),"-",Kurs!$A$1,))</f>
        <v/>
      </c>
      <c r="D99" s="37" t="str">
        <f>IF('Specification of wages &amp; taxes'!B104="","",CONCATENATE(VLOOKUP('Specification of wages &amp; taxes'!E104,'Specification of wages &amp; taxes'!$B$208:$L$238,11,FALSE),VLOOKUP('Specification of wages &amp; taxes'!F104,'Specification of wages &amp; taxes'!$B$208:$L$238,11,FALSE),RIGHT('Specification of wages &amp; taxes'!G104,2),IF('Specification of wages &amp; taxes'!H104&gt;0,IF('Specification of wages &amp; taxes'!H104&gt;999,'Specification of wages &amp; taxes'!H104,CONCATENATE("0",'Specification of wages &amp; taxes'!H104)),"0000")))</f>
        <v/>
      </c>
      <c r="E99" s="37" t="str">
        <f>IF('Specification of wages &amp; taxes'!B104="","",VLOOKUP('Specification of wages &amp; taxes'!L104,'Specification of wages &amp; taxes'!$G$215:$I$220,3,FALSE))</f>
        <v/>
      </c>
      <c r="F99" s="37" t="str">
        <f>IF('Specification of wages &amp; taxes'!B104="","",ROUND('Specification of wages &amp; taxes'!AA104,0))</f>
        <v/>
      </c>
      <c r="G99" s="42" t="str">
        <f>IF('Specification of wages &amp; taxes'!B104="","",ROUND('Specification of wages &amp; taxes'!U104,0))</f>
        <v/>
      </c>
      <c r="H99" s="43" t="str">
        <f>IF('Specification of wages &amp; taxes'!B104="","",CONCATENATE(B99,";",C99,";",D99,";",E99,";",F99,";",G99))</f>
        <v/>
      </c>
    </row>
    <row r="100" spans="1:8" ht="12.75" customHeight="1" x14ac:dyDescent="0.25">
      <c r="A100" s="8"/>
      <c r="B100" s="34" t="str">
        <f>IF('Specification of wages &amp; taxes'!B105="","",'Specification of wages &amp; taxes'!$C$3)</f>
        <v/>
      </c>
      <c r="C100" s="37" t="str">
        <f>IF('Specification of wages &amp; taxes'!B105="","",CONCATENATE("01","-",VLOOKUP('Specification of wages &amp; taxes'!$E$2,'Specification of wages &amp; taxes'!$A$208:$L$219,12,FALSE),"-",Kurs!$A$1,))</f>
        <v/>
      </c>
      <c r="D100" s="37" t="str">
        <f>IF('Specification of wages &amp; taxes'!B105="","",CONCATENATE(VLOOKUP('Specification of wages &amp; taxes'!E105,'Specification of wages &amp; taxes'!$B$208:$L$238,11,FALSE),VLOOKUP('Specification of wages &amp; taxes'!F105,'Specification of wages &amp; taxes'!$B$208:$L$238,11,FALSE),RIGHT('Specification of wages &amp; taxes'!G105,2),IF('Specification of wages &amp; taxes'!H105&gt;0,IF('Specification of wages &amp; taxes'!H105&gt;999,'Specification of wages &amp; taxes'!H105,CONCATENATE("0",'Specification of wages &amp; taxes'!H105)),"0000")))</f>
        <v/>
      </c>
      <c r="E100" s="37" t="str">
        <f>IF('Specification of wages &amp; taxes'!B105="","",VLOOKUP('Specification of wages &amp; taxes'!L105,'Specification of wages &amp; taxes'!$G$215:$I$220,3,FALSE))</f>
        <v/>
      </c>
      <c r="F100" s="37" t="str">
        <f>IF('Specification of wages &amp; taxes'!B105="","",ROUND('Specification of wages &amp; taxes'!AA105,0))</f>
        <v/>
      </c>
      <c r="G100" s="42" t="str">
        <f>IF('Specification of wages &amp; taxes'!B105="","",ROUND('Specification of wages &amp; taxes'!U105,0))</f>
        <v/>
      </c>
      <c r="H100" s="43" t="str">
        <f>IF('Specification of wages &amp; taxes'!B105="","",CONCATENATE(B100,";",C100,";",D100,";",E100,";",F100,";",G100))</f>
        <v/>
      </c>
    </row>
    <row r="101" spans="1:8" ht="12.75" customHeight="1" x14ac:dyDescent="0.25">
      <c r="A101" s="8"/>
      <c r="B101" s="34" t="str">
        <f>IF('Specification of wages &amp; taxes'!B106="","",'Specification of wages &amp; taxes'!$C$3)</f>
        <v/>
      </c>
      <c r="C101" s="37" t="str">
        <f>IF('Specification of wages &amp; taxes'!B106="","",CONCATENATE("01","-",VLOOKUP('Specification of wages &amp; taxes'!$E$2,'Specification of wages &amp; taxes'!$A$208:$L$219,12,FALSE),"-",Kurs!$A$1,))</f>
        <v/>
      </c>
      <c r="D101" s="37" t="str">
        <f>IF('Specification of wages &amp; taxes'!B106="","",CONCATENATE(VLOOKUP('Specification of wages &amp; taxes'!E106,'Specification of wages &amp; taxes'!$B$208:$L$238,11,FALSE),VLOOKUP('Specification of wages &amp; taxes'!F106,'Specification of wages &amp; taxes'!$B$208:$L$238,11,FALSE),RIGHT('Specification of wages &amp; taxes'!G106,2),IF('Specification of wages &amp; taxes'!H106&gt;0,IF('Specification of wages &amp; taxes'!H106&gt;999,'Specification of wages &amp; taxes'!H106,CONCATENATE("0",'Specification of wages &amp; taxes'!H106)),"0000")))</f>
        <v/>
      </c>
      <c r="E101" s="37" t="str">
        <f>IF('Specification of wages &amp; taxes'!B106="","",VLOOKUP('Specification of wages &amp; taxes'!L106,'Specification of wages &amp; taxes'!$G$215:$I$220,3,FALSE))</f>
        <v/>
      </c>
      <c r="F101" s="37" t="str">
        <f>IF('Specification of wages &amp; taxes'!B106="","",ROUND('Specification of wages &amp; taxes'!AA106,0))</f>
        <v/>
      </c>
      <c r="G101" s="42" t="str">
        <f>IF('Specification of wages &amp; taxes'!B106="","",ROUND('Specification of wages &amp; taxes'!U106,0))</f>
        <v/>
      </c>
      <c r="H101" s="43" t="str">
        <f>IF('Specification of wages &amp; taxes'!B106="","",CONCATENATE(B101,";",C101,";",D101,";",E101,";",F101,";",G101))</f>
        <v/>
      </c>
    </row>
    <row r="102" spans="1:8" ht="12.75" customHeight="1" x14ac:dyDescent="0.25">
      <c r="A102" s="8"/>
      <c r="B102" s="34" t="str">
        <f>IF('Specification of wages &amp; taxes'!B107="","",'Specification of wages &amp; taxes'!$C$3)</f>
        <v/>
      </c>
      <c r="C102" s="37" t="str">
        <f>IF('Specification of wages &amp; taxes'!B107="","",CONCATENATE("01","-",VLOOKUP('Specification of wages &amp; taxes'!$E$2,'Specification of wages &amp; taxes'!$A$208:$L$219,12,FALSE),"-",Kurs!$A$1,))</f>
        <v/>
      </c>
      <c r="D102" s="37" t="str">
        <f>IF('Specification of wages &amp; taxes'!B107="","",CONCATENATE(VLOOKUP('Specification of wages &amp; taxes'!E107,'Specification of wages &amp; taxes'!$B$208:$L$238,11,FALSE),VLOOKUP('Specification of wages &amp; taxes'!F107,'Specification of wages &amp; taxes'!$B$208:$L$238,11,FALSE),RIGHT('Specification of wages &amp; taxes'!G107,2),IF('Specification of wages &amp; taxes'!H107&gt;0,IF('Specification of wages &amp; taxes'!H107&gt;999,'Specification of wages &amp; taxes'!H107,CONCATENATE("0",'Specification of wages &amp; taxes'!H107)),"0000")))</f>
        <v/>
      </c>
      <c r="E102" s="37" t="str">
        <f>IF('Specification of wages &amp; taxes'!B107="","",VLOOKUP('Specification of wages &amp; taxes'!L107,'Specification of wages &amp; taxes'!$G$215:$I$220,3,FALSE))</f>
        <v/>
      </c>
      <c r="F102" s="37" t="str">
        <f>IF('Specification of wages &amp; taxes'!B107="","",ROUND('Specification of wages &amp; taxes'!AA107,0))</f>
        <v/>
      </c>
      <c r="G102" s="42" t="str">
        <f>IF('Specification of wages &amp; taxes'!B107="","",ROUND('Specification of wages &amp; taxes'!U107,0))</f>
        <v/>
      </c>
      <c r="H102" s="43" t="str">
        <f>IF('Specification of wages &amp; taxes'!B107="","",CONCATENATE(B102,";",C102,";",D102,";",E102,";",F102,";",G102))</f>
        <v/>
      </c>
    </row>
    <row r="103" spans="1:8" ht="12.75" customHeight="1" x14ac:dyDescent="0.25">
      <c r="A103" s="8"/>
      <c r="B103" s="34" t="str">
        <f>IF('Specification of wages &amp; taxes'!B108="","",'Specification of wages &amp; taxes'!$C$3)</f>
        <v/>
      </c>
      <c r="C103" s="37" t="str">
        <f>IF('Specification of wages &amp; taxes'!B108="","",CONCATENATE("01","-",VLOOKUP('Specification of wages &amp; taxes'!$E$2,'Specification of wages &amp; taxes'!$A$208:$L$219,12,FALSE),"-",Kurs!$A$1,))</f>
        <v/>
      </c>
      <c r="D103" s="37" t="str">
        <f>IF('Specification of wages &amp; taxes'!B108="","",CONCATENATE(VLOOKUP('Specification of wages &amp; taxes'!E108,'Specification of wages &amp; taxes'!$B$208:$L$238,11,FALSE),VLOOKUP('Specification of wages &amp; taxes'!F108,'Specification of wages &amp; taxes'!$B$208:$L$238,11,FALSE),RIGHT('Specification of wages &amp; taxes'!G108,2),IF('Specification of wages &amp; taxes'!H108&gt;0,IF('Specification of wages &amp; taxes'!H108&gt;999,'Specification of wages &amp; taxes'!H108,CONCATENATE("0",'Specification of wages &amp; taxes'!H108)),"0000")))</f>
        <v/>
      </c>
      <c r="E103" s="37" t="str">
        <f>IF('Specification of wages &amp; taxes'!B108="","",VLOOKUP('Specification of wages &amp; taxes'!L108,'Specification of wages &amp; taxes'!$G$215:$I$220,3,FALSE))</f>
        <v/>
      </c>
      <c r="F103" s="37" t="str">
        <f>IF('Specification of wages &amp; taxes'!B108="","",ROUND('Specification of wages &amp; taxes'!AA108,0))</f>
        <v/>
      </c>
      <c r="G103" s="42" t="str">
        <f>IF('Specification of wages &amp; taxes'!B108="","",ROUND('Specification of wages &amp; taxes'!U108,0))</f>
        <v/>
      </c>
      <c r="H103" s="43" t="str">
        <f>IF('Specification of wages &amp; taxes'!B108="","",CONCATENATE(B103,";",C103,";",D103,";",E103,";",F103,";",G103))</f>
        <v/>
      </c>
    </row>
    <row r="104" spans="1:8" ht="12.75" customHeight="1" x14ac:dyDescent="0.25">
      <c r="A104" s="8"/>
      <c r="B104" s="34" t="str">
        <f>IF('Specification of wages &amp; taxes'!B109="","",'Specification of wages &amp; taxes'!$C$3)</f>
        <v/>
      </c>
      <c r="C104" s="37" t="str">
        <f>IF('Specification of wages &amp; taxes'!B109="","",CONCATENATE("01","-",VLOOKUP('Specification of wages &amp; taxes'!$E$2,'Specification of wages &amp; taxes'!$A$208:$L$219,12,FALSE),"-",Kurs!$A$1,))</f>
        <v/>
      </c>
      <c r="D104" s="37" t="str">
        <f>IF('Specification of wages &amp; taxes'!B109="","",CONCATENATE(VLOOKUP('Specification of wages &amp; taxes'!E109,'Specification of wages &amp; taxes'!$B$208:$L$238,11,FALSE),VLOOKUP('Specification of wages &amp; taxes'!F109,'Specification of wages &amp; taxes'!$B$208:$L$238,11,FALSE),RIGHT('Specification of wages &amp; taxes'!G109,2),IF('Specification of wages &amp; taxes'!H109&gt;0,IF('Specification of wages &amp; taxes'!H109&gt;999,'Specification of wages &amp; taxes'!H109,CONCATENATE("0",'Specification of wages &amp; taxes'!H109)),"0000")))</f>
        <v/>
      </c>
      <c r="E104" s="37" t="str">
        <f>IF('Specification of wages &amp; taxes'!B109="","",VLOOKUP('Specification of wages &amp; taxes'!L109,'Specification of wages &amp; taxes'!$G$215:$I$220,3,FALSE))</f>
        <v/>
      </c>
      <c r="F104" s="37" t="str">
        <f>IF('Specification of wages &amp; taxes'!B109="","",ROUND('Specification of wages &amp; taxes'!AA109,0))</f>
        <v/>
      </c>
      <c r="G104" s="42" t="str">
        <f>IF('Specification of wages &amp; taxes'!B109="","",ROUND('Specification of wages &amp; taxes'!U109,0))</f>
        <v/>
      </c>
      <c r="H104" s="43" t="str">
        <f>IF('Specification of wages &amp; taxes'!B109="","",CONCATENATE(B104,";",C104,";",D104,";",E104,";",F104,";",G104))</f>
        <v/>
      </c>
    </row>
    <row r="105" spans="1:8" ht="12.75" customHeight="1" x14ac:dyDescent="0.25">
      <c r="A105" s="8"/>
      <c r="B105" s="34" t="str">
        <f>IF('Specification of wages &amp; taxes'!B110="","",'Specification of wages &amp; taxes'!$C$3)</f>
        <v/>
      </c>
      <c r="C105" s="37" t="str">
        <f>IF('Specification of wages &amp; taxes'!B110="","",CONCATENATE("01","-",VLOOKUP('Specification of wages &amp; taxes'!$E$2,'Specification of wages &amp; taxes'!$A$208:$L$219,12,FALSE),"-",Kurs!$A$1,))</f>
        <v/>
      </c>
      <c r="D105" s="37" t="str">
        <f>IF('Specification of wages &amp; taxes'!B110="","",CONCATENATE(VLOOKUP('Specification of wages &amp; taxes'!E110,'Specification of wages &amp; taxes'!$B$208:$L$238,11,FALSE),VLOOKUP('Specification of wages &amp; taxes'!F110,'Specification of wages &amp; taxes'!$B$208:$L$238,11,FALSE),RIGHT('Specification of wages &amp; taxes'!G110,2),IF('Specification of wages &amp; taxes'!H110&gt;0,IF('Specification of wages &amp; taxes'!H110&gt;999,'Specification of wages &amp; taxes'!H110,CONCATENATE("0",'Specification of wages &amp; taxes'!H110)),"0000")))</f>
        <v/>
      </c>
      <c r="E105" s="37" t="str">
        <f>IF('Specification of wages &amp; taxes'!B110="","",VLOOKUP('Specification of wages &amp; taxes'!L110,'Specification of wages &amp; taxes'!$G$215:$I$220,3,FALSE))</f>
        <v/>
      </c>
      <c r="F105" s="37" t="str">
        <f>IF('Specification of wages &amp; taxes'!B110="","",ROUND('Specification of wages &amp; taxes'!AA110,0))</f>
        <v/>
      </c>
      <c r="G105" s="42" t="str">
        <f>IF('Specification of wages &amp; taxes'!B110="","",ROUND('Specification of wages &amp; taxes'!U110,0))</f>
        <v/>
      </c>
      <c r="H105" s="43" t="str">
        <f>IF('Specification of wages &amp; taxes'!B110="","",CONCATENATE(B105,";",C105,";",D105,";",E105,";",F105,";",G105))</f>
        <v/>
      </c>
    </row>
    <row r="106" spans="1:8" ht="12.75" customHeight="1" x14ac:dyDescent="0.25">
      <c r="A106" s="8"/>
      <c r="B106" s="34" t="str">
        <f>IF('Specification of wages &amp; taxes'!B111="","",'Specification of wages &amp; taxes'!$C$3)</f>
        <v/>
      </c>
      <c r="C106" s="37" t="str">
        <f>IF('Specification of wages &amp; taxes'!B111="","",CONCATENATE("01","-",VLOOKUP('Specification of wages &amp; taxes'!$E$2,'Specification of wages &amp; taxes'!$A$208:$L$219,12,FALSE),"-",Kurs!$A$1,))</f>
        <v/>
      </c>
      <c r="D106" s="37" t="str">
        <f>IF('Specification of wages &amp; taxes'!B111="","",CONCATENATE(VLOOKUP('Specification of wages &amp; taxes'!E111,'Specification of wages &amp; taxes'!$B$208:$L$238,11,FALSE),VLOOKUP('Specification of wages &amp; taxes'!F111,'Specification of wages &amp; taxes'!$B$208:$L$238,11,FALSE),RIGHT('Specification of wages &amp; taxes'!G111,2),IF('Specification of wages &amp; taxes'!H111&gt;0,IF('Specification of wages &amp; taxes'!H111&gt;999,'Specification of wages &amp; taxes'!H111,CONCATENATE("0",'Specification of wages &amp; taxes'!H111)),"0000")))</f>
        <v/>
      </c>
      <c r="E106" s="37" t="str">
        <f>IF('Specification of wages &amp; taxes'!B111="","",VLOOKUP('Specification of wages &amp; taxes'!L111,'Specification of wages &amp; taxes'!$G$215:$I$220,3,FALSE))</f>
        <v/>
      </c>
      <c r="F106" s="37" t="str">
        <f>IF('Specification of wages &amp; taxes'!B111="","",ROUND('Specification of wages &amp; taxes'!AA111,0))</f>
        <v/>
      </c>
      <c r="G106" s="42" t="str">
        <f>IF('Specification of wages &amp; taxes'!B111="","",ROUND('Specification of wages &amp; taxes'!U111,0))</f>
        <v/>
      </c>
      <c r="H106" s="43" t="str">
        <f>IF('Specification of wages &amp; taxes'!B111="","",CONCATENATE(B106,";",C106,";",D106,";",E106,";",F106,";",G106))</f>
        <v/>
      </c>
    </row>
    <row r="107" spans="1:8" ht="12.75" customHeight="1" x14ac:dyDescent="0.25">
      <c r="A107" s="8"/>
      <c r="B107" s="34" t="str">
        <f>IF('Specification of wages &amp; taxes'!B112="","",'Specification of wages &amp; taxes'!$C$3)</f>
        <v/>
      </c>
      <c r="C107" s="37" t="str">
        <f>IF('Specification of wages &amp; taxes'!B112="","",CONCATENATE("01","-",VLOOKUP('Specification of wages &amp; taxes'!$E$2,'Specification of wages &amp; taxes'!$A$208:$L$219,12,FALSE),"-",Kurs!$A$1,))</f>
        <v/>
      </c>
      <c r="D107" s="37" t="str">
        <f>IF('Specification of wages &amp; taxes'!B112="","",CONCATENATE(VLOOKUP('Specification of wages &amp; taxes'!E112,'Specification of wages &amp; taxes'!$B$208:$L$238,11,FALSE),VLOOKUP('Specification of wages &amp; taxes'!F112,'Specification of wages &amp; taxes'!$B$208:$L$238,11,FALSE),RIGHT('Specification of wages &amp; taxes'!G112,2),IF('Specification of wages &amp; taxes'!H112&gt;0,IF('Specification of wages &amp; taxes'!H112&gt;999,'Specification of wages &amp; taxes'!H112,CONCATENATE("0",'Specification of wages &amp; taxes'!H112)),"0000")))</f>
        <v/>
      </c>
      <c r="E107" s="37" t="str">
        <f>IF('Specification of wages &amp; taxes'!B112="","",VLOOKUP('Specification of wages &amp; taxes'!L112,'Specification of wages &amp; taxes'!$G$215:$I$220,3,FALSE))</f>
        <v/>
      </c>
      <c r="F107" s="37" t="str">
        <f>IF('Specification of wages &amp; taxes'!B112="","",ROUND('Specification of wages &amp; taxes'!AA112,0))</f>
        <v/>
      </c>
      <c r="G107" s="42" t="str">
        <f>IF('Specification of wages &amp; taxes'!B112="","",ROUND('Specification of wages &amp; taxes'!U112,0))</f>
        <v/>
      </c>
      <c r="H107" s="43" t="str">
        <f>IF('Specification of wages &amp; taxes'!B112="","",CONCATENATE(B107,";",C107,";",D107,";",E107,";",F107,";",G107))</f>
        <v/>
      </c>
    </row>
    <row r="108" spans="1:8" ht="12.75" customHeight="1" x14ac:dyDescent="0.25">
      <c r="A108" s="8"/>
      <c r="B108" s="34" t="str">
        <f>IF('Specification of wages &amp; taxes'!B113="","",'Specification of wages &amp; taxes'!$C$3)</f>
        <v/>
      </c>
      <c r="C108" s="37" t="str">
        <f>IF('Specification of wages &amp; taxes'!B113="","",CONCATENATE("01","-",VLOOKUP('Specification of wages &amp; taxes'!$E$2,'Specification of wages &amp; taxes'!$A$208:$L$219,12,FALSE),"-",Kurs!$A$1,))</f>
        <v/>
      </c>
      <c r="D108" s="37" t="str">
        <f>IF('Specification of wages &amp; taxes'!B113="","",CONCATENATE(VLOOKUP('Specification of wages &amp; taxes'!E113,'Specification of wages &amp; taxes'!$B$208:$L$238,11,FALSE),VLOOKUP('Specification of wages &amp; taxes'!F113,'Specification of wages &amp; taxes'!$B$208:$L$238,11,FALSE),RIGHT('Specification of wages &amp; taxes'!G113,2),IF('Specification of wages &amp; taxes'!H113&gt;0,IF('Specification of wages &amp; taxes'!H113&gt;999,'Specification of wages &amp; taxes'!H113,CONCATENATE("0",'Specification of wages &amp; taxes'!H113)),"0000")))</f>
        <v/>
      </c>
      <c r="E108" s="37" t="str">
        <f>IF('Specification of wages &amp; taxes'!B113="","",VLOOKUP('Specification of wages &amp; taxes'!L113,'Specification of wages &amp; taxes'!$G$215:$I$220,3,FALSE))</f>
        <v/>
      </c>
      <c r="F108" s="37" t="str">
        <f>IF('Specification of wages &amp; taxes'!B113="","",ROUND('Specification of wages &amp; taxes'!AA113,0))</f>
        <v/>
      </c>
      <c r="G108" s="42" t="str">
        <f>IF('Specification of wages &amp; taxes'!B113="","",ROUND('Specification of wages &amp; taxes'!U113,0))</f>
        <v/>
      </c>
      <c r="H108" s="43" t="str">
        <f>IF('Specification of wages &amp; taxes'!B113="","",CONCATENATE(B108,";",C108,";",D108,";",E108,";",F108,";",G108))</f>
        <v/>
      </c>
    </row>
    <row r="109" spans="1:8" ht="12.75" customHeight="1" x14ac:dyDescent="0.25">
      <c r="A109" s="8"/>
      <c r="B109" s="34" t="str">
        <f>IF('Specification of wages &amp; taxes'!B114="","",'Specification of wages &amp; taxes'!$C$3)</f>
        <v/>
      </c>
      <c r="C109" s="37" t="str">
        <f>IF('Specification of wages &amp; taxes'!B114="","",CONCATENATE("01","-",VLOOKUP('Specification of wages &amp; taxes'!$E$2,'Specification of wages &amp; taxes'!$A$208:$L$219,12,FALSE),"-",Kurs!$A$1,))</f>
        <v/>
      </c>
      <c r="D109" s="37" t="str">
        <f>IF('Specification of wages &amp; taxes'!B114="","",CONCATENATE(VLOOKUP('Specification of wages &amp; taxes'!E114,'Specification of wages &amp; taxes'!$B$208:$L$238,11,FALSE),VLOOKUP('Specification of wages &amp; taxes'!F114,'Specification of wages &amp; taxes'!$B$208:$L$238,11,FALSE),RIGHT('Specification of wages &amp; taxes'!G114,2),IF('Specification of wages &amp; taxes'!H114&gt;0,IF('Specification of wages &amp; taxes'!H114&gt;999,'Specification of wages &amp; taxes'!H114,CONCATENATE("0",'Specification of wages &amp; taxes'!H114)),"0000")))</f>
        <v/>
      </c>
      <c r="E109" s="37" t="str">
        <f>IF('Specification of wages &amp; taxes'!B114="","",VLOOKUP('Specification of wages &amp; taxes'!L114,'Specification of wages &amp; taxes'!$G$215:$I$220,3,FALSE))</f>
        <v/>
      </c>
      <c r="F109" s="37" t="str">
        <f>IF('Specification of wages &amp; taxes'!B114="","",ROUND('Specification of wages &amp; taxes'!AA114,0))</f>
        <v/>
      </c>
      <c r="G109" s="42" t="str">
        <f>IF('Specification of wages &amp; taxes'!B114="","",ROUND('Specification of wages &amp; taxes'!U114,0))</f>
        <v/>
      </c>
      <c r="H109" s="43" t="str">
        <f>IF('Specification of wages &amp; taxes'!B114="","",CONCATENATE(B109,";",C109,";",D109,";",E109,";",F109,";",G109))</f>
        <v/>
      </c>
    </row>
    <row r="110" spans="1:8" ht="12.75" customHeight="1" x14ac:dyDescent="0.25">
      <c r="A110" s="8"/>
      <c r="B110" s="34" t="str">
        <f>IF('Specification of wages &amp; taxes'!B115="","",'Specification of wages &amp; taxes'!$C$3)</f>
        <v/>
      </c>
      <c r="C110" s="37" t="str">
        <f>IF('Specification of wages &amp; taxes'!B115="","",CONCATENATE("01","-",VLOOKUP('Specification of wages &amp; taxes'!$E$2,'Specification of wages &amp; taxes'!$A$208:$L$219,12,FALSE),"-",Kurs!$A$1,))</f>
        <v/>
      </c>
      <c r="D110" s="37" t="str">
        <f>IF('Specification of wages &amp; taxes'!B115="","",CONCATENATE(VLOOKUP('Specification of wages &amp; taxes'!E115,'Specification of wages &amp; taxes'!$B$208:$L$238,11,FALSE),VLOOKUP('Specification of wages &amp; taxes'!F115,'Specification of wages &amp; taxes'!$B$208:$L$238,11,FALSE),RIGHT('Specification of wages &amp; taxes'!G115,2),IF('Specification of wages &amp; taxes'!H115&gt;0,IF('Specification of wages &amp; taxes'!H115&gt;999,'Specification of wages &amp; taxes'!H115,CONCATENATE("0",'Specification of wages &amp; taxes'!H115)),"0000")))</f>
        <v/>
      </c>
      <c r="E110" s="37" t="str">
        <f>IF('Specification of wages &amp; taxes'!B115="","",VLOOKUP('Specification of wages &amp; taxes'!L115,'Specification of wages &amp; taxes'!$G$215:$I$220,3,FALSE))</f>
        <v/>
      </c>
      <c r="F110" s="37" t="str">
        <f>IF('Specification of wages &amp; taxes'!B115="","",ROUND('Specification of wages &amp; taxes'!AA115,0))</f>
        <v/>
      </c>
      <c r="G110" s="42" t="str">
        <f>IF('Specification of wages &amp; taxes'!B115="","",ROUND('Specification of wages &amp; taxes'!U115,0))</f>
        <v/>
      </c>
      <c r="H110" s="43" t="str">
        <f>IF('Specification of wages &amp; taxes'!B115="","",CONCATENATE(B110,";",C110,";",D110,";",E110,";",F110,";",G110))</f>
        <v/>
      </c>
    </row>
    <row r="111" spans="1:8" ht="12.75" customHeight="1" x14ac:dyDescent="0.25">
      <c r="A111" s="8"/>
      <c r="B111" s="34" t="str">
        <f>IF('Specification of wages &amp; taxes'!B116="","",'Specification of wages &amp; taxes'!$C$3)</f>
        <v/>
      </c>
      <c r="C111" s="37" t="str">
        <f>IF('Specification of wages &amp; taxes'!B116="","",CONCATENATE("01","-",VLOOKUP('Specification of wages &amp; taxes'!$E$2,'Specification of wages &amp; taxes'!$A$208:$L$219,12,FALSE),"-",Kurs!$A$1,))</f>
        <v/>
      </c>
      <c r="D111" s="37" t="str">
        <f>IF('Specification of wages &amp; taxes'!B116="","",CONCATENATE(VLOOKUP('Specification of wages &amp; taxes'!E116,'Specification of wages &amp; taxes'!$B$208:$L$238,11,FALSE),VLOOKUP('Specification of wages &amp; taxes'!F116,'Specification of wages &amp; taxes'!$B$208:$L$238,11,FALSE),RIGHT('Specification of wages &amp; taxes'!G116,2),IF('Specification of wages &amp; taxes'!H116&gt;0,IF('Specification of wages &amp; taxes'!H116&gt;999,'Specification of wages &amp; taxes'!H116,CONCATENATE("0",'Specification of wages &amp; taxes'!H116)),"0000")))</f>
        <v/>
      </c>
      <c r="E111" s="37" t="str">
        <f>IF('Specification of wages &amp; taxes'!B116="","",VLOOKUP('Specification of wages &amp; taxes'!L116,'Specification of wages &amp; taxes'!$G$215:$I$220,3,FALSE))</f>
        <v/>
      </c>
      <c r="F111" s="37" t="str">
        <f>IF('Specification of wages &amp; taxes'!B116="","",ROUND('Specification of wages &amp; taxes'!AA116,0))</f>
        <v/>
      </c>
      <c r="G111" s="42" t="str">
        <f>IF('Specification of wages &amp; taxes'!B116="","",ROUND('Specification of wages &amp; taxes'!U116,0))</f>
        <v/>
      </c>
      <c r="H111" s="43" t="str">
        <f>IF('Specification of wages &amp; taxes'!B116="","",CONCATENATE(B111,";",C111,";",D111,";",E111,";",F111,";",G111))</f>
        <v/>
      </c>
    </row>
    <row r="112" spans="1:8" ht="12.75" customHeight="1" x14ac:dyDescent="0.25">
      <c r="A112" s="8"/>
      <c r="B112" s="34" t="str">
        <f>IF('Specification of wages &amp; taxes'!B117="","",'Specification of wages &amp; taxes'!$C$3)</f>
        <v/>
      </c>
      <c r="C112" s="37" t="str">
        <f>IF('Specification of wages &amp; taxes'!B117="","",CONCATENATE("01","-",VLOOKUP('Specification of wages &amp; taxes'!$E$2,'Specification of wages &amp; taxes'!$A$208:$L$219,12,FALSE),"-",Kurs!$A$1,))</f>
        <v/>
      </c>
      <c r="D112" s="37" t="str">
        <f>IF('Specification of wages &amp; taxes'!B117="","",CONCATENATE(VLOOKUP('Specification of wages &amp; taxes'!E117,'Specification of wages &amp; taxes'!$B$208:$L$238,11,FALSE),VLOOKUP('Specification of wages &amp; taxes'!F117,'Specification of wages &amp; taxes'!$B$208:$L$238,11,FALSE),RIGHT('Specification of wages &amp; taxes'!G117,2),IF('Specification of wages &amp; taxes'!H117&gt;0,IF('Specification of wages &amp; taxes'!H117&gt;999,'Specification of wages &amp; taxes'!H117,CONCATENATE("0",'Specification of wages &amp; taxes'!H117)),"0000")))</f>
        <v/>
      </c>
      <c r="E112" s="37" t="str">
        <f>IF('Specification of wages &amp; taxes'!B117="","",VLOOKUP('Specification of wages &amp; taxes'!L117,'Specification of wages &amp; taxes'!$G$215:$I$220,3,FALSE))</f>
        <v/>
      </c>
      <c r="F112" s="37" t="str">
        <f>IF('Specification of wages &amp; taxes'!B117="","",ROUND('Specification of wages &amp; taxes'!AA117,0))</f>
        <v/>
      </c>
      <c r="G112" s="42" t="str">
        <f>IF('Specification of wages &amp; taxes'!B117="","",ROUND('Specification of wages &amp; taxes'!U117,0))</f>
        <v/>
      </c>
      <c r="H112" s="43" t="str">
        <f>IF('Specification of wages &amp; taxes'!B117="","",CONCATENATE(B112,";",C112,";",D112,";",E112,";",F112,";",G112))</f>
        <v/>
      </c>
    </row>
    <row r="113" spans="1:8" ht="12.75" customHeight="1" x14ac:dyDescent="0.25">
      <c r="A113" s="8"/>
      <c r="B113" s="34" t="str">
        <f>IF('Specification of wages &amp; taxes'!B118="","",'Specification of wages &amp; taxes'!$C$3)</f>
        <v/>
      </c>
      <c r="C113" s="37" t="str">
        <f>IF('Specification of wages &amp; taxes'!B118="","",CONCATENATE("01","-",VLOOKUP('Specification of wages &amp; taxes'!$E$2,'Specification of wages &amp; taxes'!$A$208:$L$219,12,FALSE),"-",Kurs!$A$1,))</f>
        <v/>
      </c>
      <c r="D113" s="37" t="str">
        <f>IF('Specification of wages &amp; taxes'!B118="","",CONCATENATE(VLOOKUP('Specification of wages &amp; taxes'!E118,'Specification of wages &amp; taxes'!$B$208:$L$238,11,FALSE),VLOOKUP('Specification of wages &amp; taxes'!F118,'Specification of wages &amp; taxes'!$B$208:$L$238,11,FALSE),RIGHT('Specification of wages &amp; taxes'!G118,2),IF('Specification of wages &amp; taxes'!H118&gt;0,IF('Specification of wages &amp; taxes'!H118&gt;999,'Specification of wages &amp; taxes'!H118,CONCATENATE("0",'Specification of wages &amp; taxes'!H118)),"0000")))</f>
        <v/>
      </c>
      <c r="E113" s="37" t="str">
        <f>IF('Specification of wages &amp; taxes'!B118="","",VLOOKUP('Specification of wages &amp; taxes'!L118,'Specification of wages &amp; taxes'!$G$215:$I$220,3,FALSE))</f>
        <v/>
      </c>
      <c r="F113" s="37" t="str">
        <f>IF('Specification of wages &amp; taxes'!B118="","",ROUND('Specification of wages &amp; taxes'!AA118,0))</f>
        <v/>
      </c>
      <c r="G113" s="42" t="str">
        <f>IF('Specification of wages &amp; taxes'!B118="","",ROUND('Specification of wages &amp; taxes'!U118,0))</f>
        <v/>
      </c>
      <c r="H113" s="43" t="str">
        <f>IF('Specification of wages &amp; taxes'!B118="","",CONCATENATE(B113,";",C113,";",D113,";",E113,";",F113,";",G113))</f>
        <v/>
      </c>
    </row>
    <row r="114" spans="1:8" ht="12.75" customHeight="1" x14ac:dyDescent="0.25">
      <c r="A114" s="8"/>
      <c r="B114" s="34" t="str">
        <f>IF('Specification of wages &amp; taxes'!B119="","",'Specification of wages &amp; taxes'!$C$3)</f>
        <v/>
      </c>
      <c r="C114" s="37" t="str">
        <f>IF('Specification of wages &amp; taxes'!B119="","",CONCATENATE("01","-",VLOOKUP('Specification of wages &amp; taxes'!$E$2,'Specification of wages &amp; taxes'!$A$208:$L$219,12,FALSE),"-",Kurs!$A$1,))</f>
        <v/>
      </c>
      <c r="D114" s="37" t="str">
        <f>IF('Specification of wages &amp; taxes'!B119="","",CONCATENATE(VLOOKUP('Specification of wages &amp; taxes'!E119,'Specification of wages &amp; taxes'!$B$208:$L$238,11,FALSE),VLOOKUP('Specification of wages &amp; taxes'!F119,'Specification of wages &amp; taxes'!$B$208:$L$238,11,FALSE),RIGHT('Specification of wages &amp; taxes'!G119,2),IF('Specification of wages &amp; taxes'!H119&gt;0,IF('Specification of wages &amp; taxes'!H119&gt;999,'Specification of wages &amp; taxes'!H119,CONCATENATE("0",'Specification of wages &amp; taxes'!H119)),"0000")))</f>
        <v/>
      </c>
      <c r="E114" s="37" t="str">
        <f>IF('Specification of wages &amp; taxes'!B119="","",VLOOKUP('Specification of wages &amp; taxes'!L119,'Specification of wages &amp; taxes'!$G$215:$I$220,3,FALSE))</f>
        <v/>
      </c>
      <c r="F114" s="37" t="str">
        <f>IF('Specification of wages &amp; taxes'!B119="","",ROUND('Specification of wages &amp; taxes'!AA119,0))</f>
        <v/>
      </c>
      <c r="G114" s="42" t="str">
        <f>IF('Specification of wages &amp; taxes'!B119="","",ROUND('Specification of wages &amp; taxes'!U119,0))</f>
        <v/>
      </c>
      <c r="H114" s="43" t="str">
        <f>IF('Specification of wages &amp; taxes'!B119="","",CONCATENATE(B114,";",C114,";",D114,";",E114,";",F114,";",G114))</f>
        <v/>
      </c>
    </row>
    <row r="115" spans="1:8" ht="12.75" customHeight="1" x14ac:dyDescent="0.25">
      <c r="A115" s="8"/>
      <c r="B115" s="34" t="str">
        <f>IF('Specification of wages &amp; taxes'!B120="","",'Specification of wages &amp; taxes'!$C$3)</f>
        <v/>
      </c>
      <c r="C115" s="37" t="str">
        <f>IF('Specification of wages &amp; taxes'!B120="","",CONCATENATE("01","-",VLOOKUP('Specification of wages &amp; taxes'!$E$2,'Specification of wages &amp; taxes'!$A$208:$L$219,12,FALSE),"-",Kurs!$A$1,))</f>
        <v/>
      </c>
      <c r="D115" s="37" t="str">
        <f>IF('Specification of wages &amp; taxes'!B120="","",CONCATENATE(VLOOKUP('Specification of wages &amp; taxes'!E120,'Specification of wages &amp; taxes'!$B$208:$L$238,11,FALSE),VLOOKUP('Specification of wages &amp; taxes'!F120,'Specification of wages &amp; taxes'!$B$208:$L$238,11,FALSE),RIGHT('Specification of wages &amp; taxes'!G120,2),IF('Specification of wages &amp; taxes'!H120&gt;0,IF('Specification of wages &amp; taxes'!H120&gt;999,'Specification of wages &amp; taxes'!H120,CONCATENATE("0",'Specification of wages &amp; taxes'!H120)),"0000")))</f>
        <v/>
      </c>
      <c r="E115" s="37" t="str">
        <f>IF('Specification of wages &amp; taxes'!B120="","",VLOOKUP('Specification of wages &amp; taxes'!L120,'Specification of wages &amp; taxes'!$G$215:$I$220,3,FALSE))</f>
        <v/>
      </c>
      <c r="F115" s="37" t="str">
        <f>IF('Specification of wages &amp; taxes'!B120="","",ROUND('Specification of wages &amp; taxes'!AA120,0))</f>
        <v/>
      </c>
      <c r="G115" s="42" t="str">
        <f>IF('Specification of wages &amp; taxes'!B120="","",ROUND('Specification of wages &amp; taxes'!U120,0))</f>
        <v/>
      </c>
      <c r="H115" s="43" t="str">
        <f>IF('Specification of wages &amp; taxes'!B120="","",CONCATENATE(B115,";",C115,";",D115,";",E115,";",F115,";",G115))</f>
        <v/>
      </c>
    </row>
    <row r="116" spans="1:8" ht="12.75" customHeight="1" x14ac:dyDescent="0.25">
      <c r="A116" s="8"/>
      <c r="B116" s="34" t="str">
        <f>IF('Specification of wages &amp; taxes'!B121="","",'Specification of wages &amp; taxes'!$C$3)</f>
        <v/>
      </c>
      <c r="C116" s="37" t="str">
        <f>IF('Specification of wages &amp; taxes'!B121="","",CONCATENATE("01","-",VLOOKUP('Specification of wages &amp; taxes'!$E$2,'Specification of wages &amp; taxes'!$A$208:$L$219,12,FALSE),"-",Kurs!$A$1,))</f>
        <v/>
      </c>
      <c r="D116" s="37" t="str">
        <f>IF('Specification of wages &amp; taxes'!B121="","",CONCATENATE(VLOOKUP('Specification of wages &amp; taxes'!E121,'Specification of wages &amp; taxes'!$B$208:$L$238,11,FALSE),VLOOKUP('Specification of wages &amp; taxes'!F121,'Specification of wages &amp; taxes'!$B$208:$L$238,11,FALSE),RIGHT('Specification of wages &amp; taxes'!G121,2),IF('Specification of wages &amp; taxes'!H121&gt;0,IF('Specification of wages &amp; taxes'!H121&gt;999,'Specification of wages &amp; taxes'!H121,CONCATENATE("0",'Specification of wages &amp; taxes'!H121)),"0000")))</f>
        <v/>
      </c>
      <c r="E116" s="37" t="str">
        <f>IF('Specification of wages &amp; taxes'!B121="","",VLOOKUP('Specification of wages &amp; taxes'!L121,'Specification of wages &amp; taxes'!$G$215:$I$220,3,FALSE))</f>
        <v/>
      </c>
      <c r="F116" s="37" t="str">
        <f>IF('Specification of wages &amp; taxes'!B121="","",ROUND('Specification of wages &amp; taxes'!AA121,0))</f>
        <v/>
      </c>
      <c r="G116" s="42" t="str">
        <f>IF('Specification of wages &amp; taxes'!B121="","",ROUND('Specification of wages &amp; taxes'!U121,0))</f>
        <v/>
      </c>
      <c r="H116" s="43" t="str">
        <f>IF('Specification of wages &amp; taxes'!B121="","",CONCATENATE(B116,";",C116,";",D116,";",E116,";",F116,";",G116))</f>
        <v/>
      </c>
    </row>
    <row r="117" spans="1:8" ht="12.75" customHeight="1" x14ac:dyDescent="0.25">
      <c r="A117" s="8"/>
      <c r="B117" s="34" t="str">
        <f>IF('Specification of wages &amp; taxes'!B122="","",'Specification of wages &amp; taxes'!$C$3)</f>
        <v/>
      </c>
      <c r="C117" s="37" t="str">
        <f>IF('Specification of wages &amp; taxes'!B122="","",CONCATENATE("01","-",VLOOKUP('Specification of wages &amp; taxes'!$E$2,'Specification of wages &amp; taxes'!$A$208:$L$219,12,FALSE),"-",Kurs!$A$1,))</f>
        <v/>
      </c>
      <c r="D117" s="37" t="str">
        <f>IF('Specification of wages &amp; taxes'!B122="","",CONCATENATE(VLOOKUP('Specification of wages &amp; taxes'!E122,'Specification of wages &amp; taxes'!$B$208:$L$238,11,FALSE),VLOOKUP('Specification of wages &amp; taxes'!F122,'Specification of wages &amp; taxes'!$B$208:$L$238,11,FALSE),RIGHT('Specification of wages &amp; taxes'!G122,2),IF('Specification of wages &amp; taxes'!H122&gt;0,IF('Specification of wages &amp; taxes'!H122&gt;999,'Specification of wages &amp; taxes'!H122,CONCATENATE("0",'Specification of wages &amp; taxes'!H122)),"0000")))</f>
        <v/>
      </c>
      <c r="E117" s="37" t="str">
        <f>IF('Specification of wages &amp; taxes'!B122="","",VLOOKUP('Specification of wages &amp; taxes'!L122,'Specification of wages &amp; taxes'!$G$215:$I$220,3,FALSE))</f>
        <v/>
      </c>
      <c r="F117" s="37" t="str">
        <f>IF('Specification of wages &amp; taxes'!B122="","",ROUND('Specification of wages &amp; taxes'!AA122,0))</f>
        <v/>
      </c>
      <c r="G117" s="42" t="str">
        <f>IF('Specification of wages &amp; taxes'!B122="","",ROUND('Specification of wages &amp; taxes'!U122,0))</f>
        <v/>
      </c>
      <c r="H117" s="43" t="str">
        <f>IF('Specification of wages &amp; taxes'!B122="","",CONCATENATE(B117,";",C117,";",D117,";",E117,";",F117,";",G117))</f>
        <v/>
      </c>
    </row>
    <row r="118" spans="1:8" ht="12.75" customHeight="1" x14ac:dyDescent="0.25">
      <c r="A118" s="8"/>
      <c r="B118" s="34" t="str">
        <f>IF('Specification of wages &amp; taxes'!B123="","",'Specification of wages &amp; taxes'!$C$3)</f>
        <v/>
      </c>
      <c r="C118" s="37" t="str">
        <f>IF('Specification of wages &amp; taxes'!B123="","",CONCATENATE("01","-",VLOOKUP('Specification of wages &amp; taxes'!$E$2,'Specification of wages &amp; taxes'!$A$208:$L$219,12,FALSE),"-",Kurs!$A$1,))</f>
        <v/>
      </c>
      <c r="D118" s="37" t="str">
        <f>IF('Specification of wages &amp; taxes'!B123="","",CONCATENATE(VLOOKUP('Specification of wages &amp; taxes'!E123,'Specification of wages &amp; taxes'!$B$208:$L$238,11,FALSE),VLOOKUP('Specification of wages &amp; taxes'!F123,'Specification of wages &amp; taxes'!$B$208:$L$238,11,FALSE),RIGHT('Specification of wages &amp; taxes'!G123,2),IF('Specification of wages &amp; taxes'!H123&gt;0,IF('Specification of wages &amp; taxes'!H123&gt;999,'Specification of wages &amp; taxes'!H123,CONCATENATE("0",'Specification of wages &amp; taxes'!H123)),"0000")))</f>
        <v/>
      </c>
      <c r="E118" s="37" t="str">
        <f>IF('Specification of wages &amp; taxes'!B123="","",VLOOKUP('Specification of wages &amp; taxes'!L123,'Specification of wages &amp; taxes'!$G$215:$I$220,3,FALSE))</f>
        <v/>
      </c>
      <c r="F118" s="37" t="str">
        <f>IF('Specification of wages &amp; taxes'!B123="","",ROUND('Specification of wages &amp; taxes'!AA123,0))</f>
        <v/>
      </c>
      <c r="G118" s="42" t="str">
        <f>IF('Specification of wages &amp; taxes'!B123="","",ROUND('Specification of wages &amp; taxes'!U123,0))</f>
        <v/>
      </c>
      <c r="H118" s="43" t="str">
        <f>IF('Specification of wages &amp; taxes'!B123="","",CONCATENATE(B118,";",C118,";",D118,";",E118,";",F118,";",G118))</f>
        <v/>
      </c>
    </row>
    <row r="119" spans="1:8" ht="12.75" customHeight="1" x14ac:dyDescent="0.25">
      <c r="A119" s="8"/>
      <c r="B119" s="34" t="str">
        <f>IF('Specification of wages &amp; taxes'!B124="","",'Specification of wages &amp; taxes'!$C$3)</f>
        <v/>
      </c>
      <c r="C119" s="37" t="str">
        <f>IF('Specification of wages &amp; taxes'!B124="","",CONCATENATE("01","-",VLOOKUP('Specification of wages &amp; taxes'!$E$2,'Specification of wages &amp; taxes'!$A$208:$L$219,12,FALSE),"-",Kurs!$A$1,))</f>
        <v/>
      </c>
      <c r="D119" s="37" t="str">
        <f>IF('Specification of wages &amp; taxes'!B124="","",CONCATENATE(VLOOKUP('Specification of wages &amp; taxes'!E124,'Specification of wages &amp; taxes'!$B$208:$L$238,11,FALSE),VLOOKUP('Specification of wages &amp; taxes'!F124,'Specification of wages &amp; taxes'!$B$208:$L$238,11,FALSE),RIGHT('Specification of wages &amp; taxes'!G124,2),IF('Specification of wages &amp; taxes'!H124&gt;0,IF('Specification of wages &amp; taxes'!H124&gt;999,'Specification of wages &amp; taxes'!H124,CONCATENATE("0",'Specification of wages &amp; taxes'!H124)),"0000")))</f>
        <v/>
      </c>
      <c r="E119" s="37" t="str">
        <f>IF('Specification of wages &amp; taxes'!B124="","",VLOOKUP('Specification of wages &amp; taxes'!L124,'Specification of wages &amp; taxes'!$G$215:$I$220,3,FALSE))</f>
        <v/>
      </c>
      <c r="F119" s="37" t="str">
        <f>IF('Specification of wages &amp; taxes'!B124="","",ROUND('Specification of wages &amp; taxes'!AA124,0))</f>
        <v/>
      </c>
      <c r="G119" s="42" t="str">
        <f>IF('Specification of wages &amp; taxes'!B124="","",ROUND('Specification of wages &amp; taxes'!U124,0))</f>
        <v/>
      </c>
      <c r="H119" s="43" t="str">
        <f>IF('Specification of wages &amp; taxes'!B124="","",CONCATENATE(B119,";",C119,";",D119,";",E119,";",F119,";",G119))</f>
        <v/>
      </c>
    </row>
    <row r="120" spans="1:8" ht="12.75" customHeight="1" x14ac:dyDescent="0.25">
      <c r="A120" s="8"/>
      <c r="B120" s="34" t="str">
        <f>IF('Specification of wages &amp; taxes'!B125="","",'Specification of wages &amp; taxes'!$C$3)</f>
        <v/>
      </c>
      <c r="C120" s="37" t="str">
        <f>IF('Specification of wages &amp; taxes'!B125="","",CONCATENATE("01","-",VLOOKUP('Specification of wages &amp; taxes'!$E$2,'Specification of wages &amp; taxes'!$A$208:$L$219,12,FALSE),"-",Kurs!$A$1,))</f>
        <v/>
      </c>
      <c r="D120" s="37" t="str">
        <f>IF('Specification of wages &amp; taxes'!B125="","",CONCATENATE(VLOOKUP('Specification of wages &amp; taxes'!E125,'Specification of wages &amp; taxes'!$B$208:$L$238,11,FALSE),VLOOKUP('Specification of wages &amp; taxes'!F125,'Specification of wages &amp; taxes'!$B$208:$L$238,11,FALSE),RIGHT('Specification of wages &amp; taxes'!G125,2),IF('Specification of wages &amp; taxes'!H125&gt;0,IF('Specification of wages &amp; taxes'!H125&gt;999,'Specification of wages &amp; taxes'!H125,CONCATENATE("0",'Specification of wages &amp; taxes'!H125)),"0000")))</f>
        <v/>
      </c>
      <c r="E120" s="37" t="str">
        <f>IF('Specification of wages &amp; taxes'!B125="","",VLOOKUP('Specification of wages &amp; taxes'!L125,'Specification of wages &amp; taxes'!$G$215:$I$220,3,FALSE))</f>
        <v/>
      </c>
      <c r="F120" s="37" t="str">
        <f>IF('Specification of wages &amp; taxes'!B125="","",ROUND('Specification of wages &amp; taxes'!AA125,0))</f>
        <v/>
      </c>
      <c r="G120" s="42" t="str">
        <f>IF('Specification of wages &amp; taxes'!B125="","",ROUND('Specification of wages &amp; taxes'!U125,0))</f>
        <v/>
      </c>
      <c r="H120" s="43" t="str">
        <f>IF('Specification of wages &amp; taxes'!B125="","",CONCATENATE(B120,";",C120,";",D120,";",E120,";",F120,";",G120))</f>
        <v/>
      </c>
    </row>
    <row r="121" spans="1:8" ht="12.75" customHeight="1" x14ac:dyDescent="0.25">
      <c r="A121" s="8"/>
      <c r="B121" s="34" t="str">
        <f>IF('Specification of wages &amp; taxes'!B126="","",'Specification of wages &amp; taxes'!$C$3)</f>
        <v/>
      </c>
      <c r="C121" s="37" t="str">
        <f>IF('Specification of wages &amp; taxes'!B126="","",CONCATENATE("01","-",VLOOKUP('Specification of wages &amp; taxes'!$E$2,'Specification of wages &amp; taxes'!$A$208:$L$219,12,FALSE),"-",Kurs!$A$1,))</f>
        <v/>
      </c>
      <c r="D121" s="37" t="str">
        <f>IF('Specification of wages &amp; taxes'!B126="","",CONCATENATE(VLOOKUP('Specification of wages &amp; taxes'!E126,'Specification of wages &amp; taxes'!$B$208:$L$238,11,FALSE),VLOOKUP('Specification of wages &amp; taxes'!F126,'Specification of wages &amp; taxes'!$B$208:$L$238,11,FALSE),RIGHT('Specification of wages &amp; taxes'!G126,2),IF('Specification of wages &amp; taxes'!H126&gt;0,IF('Specification of wages &amp; taxes'!H126&gt;999,'Specification of wages &amp; taxes'!H126,CONCATENATE("0",'Specification of wages &amp; taxes'!H126)),"0000")))</f>
        <v/>
      </c>
      <c r="E121" s="37" t="str">
        <f>IF('Specification of wages &amp; taxes'!B126="","",VLOOKUP('Specification of wages &amp; taxes'!L126,'Specification of wages &amp; taxes'!$G$215:$I$220,3,FALSE))</f>
        <v/>
      </c>
      <c r="F121" s="37" t="str">
        <f>IF('Specification of wages &amp; taxes'!B126="","",ROUND('Specification of wages &amp; taxes'!AA126,0))</f>
        <v/>
      </c>
      <c r="G121" s="42" t="str">
        <f>IF('Specification of wages &amp; taxes'!B126="","",ROUND('Specification of wages &amp; taxes'!U126,0))</f>
        <v/>
      </c>
      <c r="H121" s="43" t="str">
        <f>IF('Specification of wages &amp; taxes'!B126="","",CONCATENATE(B121,";",C121,";",D121,";",E121,";",F121,";",G121))</f>
        <v/>
      </c>
    </row>
    <row r="122" spans="1:8" ht="12.75" customHeight="1" x14ac:dyDescent="0.25">
      <c r="A122" s="8"/>
      <c r="B122" s="34" t="str">
        <f>IF('Specification of wages &amp; taxes'!B127="","",'Specification of wages &amp; taxes'!$C$3)</f>
        <v/>
      </c>
      <c r="C122" s="37" t="str">
        <f>IF('Specification of wages &amp; taxes'!B127="","",CONCATENATE("01","-",VLOOKUP('Specification of wages &amp; taxes'!$E$2,'Specification of wages &amp; taxes'!$A$208:$L$219,12,FALSE),"-",Kurs!$A$1,))</f>
        <v/>
      </c>
      <c r="D122" s="37" t="str">
        <f>IF('Specification of wages &amp; taxes'!B127="","",CONCATENATE(VLOOKUP('Specification of wages &amp; taxes'!E127,'Specification of wages &amp; taxes'!$B$208:$L$238,11,FALSE),VLOOKUP('Specification of wages &amp; taxes'!F127,'Specification of wages &amp; taxes'!$B$208:$L$238,11,FALSE),RIGHT('Specification of wages &amp; taxes'!G127,2),IF('Specification of wages &amp; taxes'!H127&gt;0,IF('Specification of wages &amp; taxes'!H127&gt;999,'Specification of wages &amp; taxes'!H127,CONCATENATE("0",'Specification of wages &amp; taxes'!H127)),"0000")))</f>
        <v/>
      </c>
      <c r="E122" s="37" t="str">
        <f>IF('Specification of wages &amp; taxes'!B127="","",VLOOKUP('Specification of wages &amp; taxes'!L127,'Specification of wages &amp; taxes'!$G$215:$I$220,3,FALSE))</f>
        <v/>
      </c>
      <c r="F122" s="37" t="str">
        <f>IF('Specification of wages &amp; taxes'!B127="","",ROUND('Specification of wages &amp; taxes'!AA127,0))</f>
        <v/>
      </c>
      <c r="G122" s="42" t="str">
        <f>IF('Specification of wages &amp; taxes'!B127="","",ROUND('Specification of wages &amp; taxes'!U127,0))</f>
        <v/>
      </c>
      <c r="H122" s="43" t="str">
        <f>IF('Specification of wages &amp; taxes'!B127="","",CONCATENATE(B122,";",C122,";",D122,";",E122,";",F122,";",G122))</f>
        <v/>
      </c>
    </row>
    <row r="123" spans="1:8" ht="12.75" customHeight="1" x14ac:dyDescent="0.25">
      <c r="A123" s="8"/>
      <c r="B123" s="34" t="str">
        <f>IF('Specification of wages &amp; taxes'!B128="","",'Specification of wages &amp; taxes'!$C$3)</f>
        <v/>
      </c>
      <c r="C123" s="37" t="str">
        <f>IF('Specification of wages &amp; taxes'!B128="","",CONCATENATE("01","-",VLOOKUP('Specification of wages &amp; taxes'!$E$2,'Specification of wages &amp; taxes'!$A$208:$L$219,12,FALSE),"-",Kurs!$A$1,))</f>
        <v/>
      </c>
      <c r="D123" s="37" t="str">
        <f>IF('Specification of wages &amp; taxes'!B128="","",CONCATENATE(VLOOKUP('Specification of wages &amp; taxes'!E128,'Specification of wages &amp; taxes'!$B$208:$L$238,11,FALSE),VLOOKUP('Specification of wages &amp; taxes'!F128,'Specification of wages &amp; taxes'!$B$208:$L$238,11,FALSE),RIGHT('Specification of wages &amp; taxes'!G128,2),IF('Specification of wages &amp; taxes'!H128&gt;0,IF('Specification of wages &amp; taxes'!H128&gt;999,'Specification of wages &amp; taxes'!H128,CONCATENATE("0",'Specification of wages &amp; taxes'!H128)),"0000")))</f>
        <v/>
      </c>
      <c r="E123" s="37" t="str">
        <f>IF('Specification of wages &amp; taxes'!B128="","",VLOOKUP('Specification of wages &amp; taxes'!L128,'Specification of wages &amp; taxes'!$G$215:$I$220,3,FALSE))</f>
        <v/>
      </c>
      <c r="F123" s="37" t="str">
        <f>IF('Specification of wages &amp; taxes'!B128="","",ROUND('Specification of wages &amp; taxes'!AA128,0))</f>
        <v/>
      </c>
      <c r="G123" s="42" t="str">
        <f>IF('Specification of wages &amp; taxes'!B128="","",ROUND('Specification of wages &amp; taxes'!U128,0))</f>
        <v/>
      </c>
      <c r="H123" s="43" t="str">
        <f>IF('Specification of wages &amp; taxes'!B128="","",CONCATENATE(B123,";",C123,";",D123,";",E123,";",F123,";",G123))</f>
        <v/>
      </c>
    </row>
    <row r="124" spans="1:8" ht="12.75" customHeight="1" x14ac:dyDescent="0.25">
      <c r="A124" s="8"/>
      <c r="B124" s="34" t="str">
        <f>IF('Specification of wages &amp; taxes'!B129="","",'Specification of wages &amp; taxes'!$C$3)</f>
        <v/>
      </c>
      <c r="C124" s="37" t="str">
        <f>IF('Specification of wages &amp; taxes'!B129="","",CONCATENATE("01","-",VLOOKUP('Specification of wages &amp; taxes'!$E$2,'Specification of wages &amp; taxes'!$A$208:$L$219,12,FALSE),"-",Kurs!$A$1,))</f>
        <v/>
      </c>
      <c r="D124" s="37" t="str">
        <f>IF('Specification of wages &amp; taxes'!B129="","",CONCATENATE(VLOOKUP('Specification of wages &amp; taxes'!E129,'Specification of wages &amp; taxes'!$B$208:$L$238,11,FALSE),VLOOKUP('Specification of wages &amp; taxes'!F129,'Specification of wages &amp; taxes'!$B$208:$L$238,11,FALSE),RIGHT('Specification of wages &amp; taxes'!G129,2),IF('Specification of wages &amp; taxes'!H129&gt;0,IF('Specification of wages &amp; taxes'!H129&gt;999,'Specification of wages &amp; taxes'!H129,CONCATENATE("0",'Specification of wages &amp; taxes'!H129)),"0000")))</f>
        <v/>
      </c>
      <c r="E124" s="37" t="str">
        <f>IF('Specification of wages &amp; taxes'!B129="","",VLOOKUP('Specification of wages &amp; taxes'!L129,'Specification of wages &amp; taxes'!$G$215:$I$220,3,FALSE))</f>
        <v/>
      </c>
      <c r="F124" s="37" t="str">
        <f>IF('Specification of wages &amp; taxes'!B129="","",ROUND('Specification of wages &amp; taxes'!AA129,0))</f>
        <v/>
      </c>
      <c r="G124" s="42" t="str">
        <f>IF('Specification of wages &amp; taxes'!B129="","",ROUND('Specification of wages &amp; taxes'!U129,0))</f>
        <v/>
      </c>
      <c r="H124" s="43" t="str">
        <f>IF('Specification of wages &amp; taxes'!B129="","",CONCATENATE(B124,";",C124,";",D124,";",E124,";",F124,";",G124))</f>
        <v/>
      </c>
    </row>
    <row r="125" spans="1:8" ht="12.75" customHeight="1" x14ac:dyDescent="0.25">
      <c r="A125" s="8"/>
      <c r="B125" s="34" t="str">
        <f>IF('Specification of wages &amp; taxes'!B130="","",'Specification of wages &amp; taxes'!$C$3)</f>
        <v/>
      </c>
      <c r="C125" s="37" t="str">
        <f>IF('Specification of wages &amp; taxes'!B130="","",CONCATENATE("01","-",VLOOKUP('Specification of wages &amp; taxes'!$E$2,'Specification of wages &amp; taxes'!$A$208:$L$219,12,FALSE),"-",Kurs!$A$1,))</f>
        <v/>
      </c>
      <c r="D125" s="37" t="str">
        <f>IF('Specification of wages &amp; taxes'!B130="","",CONCATENATE(VLOOKUP('Specification of wages &amp; taxes'!E130,'Specification of wages &amp; taxes'!$B$208:$L$238,11,FALSE),VLOOKUP('Specification of wages &amp; taxes'!F130,'Specification of wages &amp; taxes'!$B$208:$L$238,11,FALSE),RIGHT('Specification of wages &amp; taxes'!G130,2),IF('Specification of wages &amp; taxes'!H130&gt;0,IF('Specification of wages &amp; taxes'!H130&gt;999,'Specification of wages &amp; taxes'!H130,CONCATENATE("0",'Specification of wages &amp; taxes'!H130)),"0000")))</f>
        <v/>
      </c>
      <c r="E125" s="37" t="str">
        <f>IF('Specification of wages &amp; taxes'!B130="","",VLOOKUP('Specification of wages &amp; taxes'!L130,'Specification of wages &amp; taxes'!$G$215:$I$220,3,FALSE))</f>
        <v/>
      </c>
      <c r="F125" s="37" t="str">
        <f>IF('Specification of wages &amp; taxes'!B130="","",ROUND('Specification of wages &amp; taxes'!AA130,0))</f>
        <v/>
      </c>
      <c r="G125" s="42" t="str">
        <f>IF('Specification of wages &amp; taxes'!B130="","",ROUND('Specification of wages &amp; taxes'!U130,0))</f>
        <v/>
      </c>
      <c r="H125" s="43" t="str">
        <f>IF('Specification of wages &amp; taxes'!B130="","",CONCATENATE(B125,";",C125,";",D125,";",E125,";",F125,";",G125))</f>
        <v/>
      </c>
    </row>
    <row r="126" spans="1:8" ht="12.75" customHeight="1" x14ac:dyDescent="0.25">
      <c r="A126" s="8"/>
      <c r="B126" s="34" t="str">
        <f>IF('Specification of wages &amp; taxes'!B131="","",'Specification of wages &amp; taxes'!$C$3)</f>
        <v/>
      </c>
      <c r="C126" s="37" t="str">
        <f>IF('Specification of wages &amp; taxes'!B131="","",CONCATENATE("01","-",VLOOKUP('Specification of wages &amp; taxes'!$E$2,'Specification of wages &amp; taxes'!$A$208:$L$219,12,FALSE),"-",Kurs!$A$1,))</f>
        <v/>
      </c>
      <c r="D126" s="37" t="str">
        <f>IF('Specification of wages &amp; taxes'!B131="","",CONCATENATE(VLOOKUP('Specification of wages &amp; taxes'!E131,'Specification of wages &amp; taxes'!$B$208:$L$238,11,FALSE),VLOOKUP('Specification of wages &amp; taxes'!F131,'Specification of wages &amp; taxes'!$B$208:$L$238,11,FALSE),RIGHT('Specification of wages &amp; taxes'!G131,2),IF('Specification of wages &amp; taxes'!H131&gt;0,IF('Specification of wages &amp; taxes'!H131&gt;999,'Specification of wages &amp; taxes'!H131,CONCATENATE("0",'Specification of wages &amp; taxes'!H131)),"0000")))</f>
        <v/>
      </c>
      <c r="E126" s="37" t="str">
        <f>IF('Specification of wages &amp; taxes'!B131="","",VLOOKUP('Specification of wages &amp; taxes'!L131,'Specification of wages &amp; taxes'!$G$215:$I$220,3,FALSE))</f>
        <v/>
      </c>
      <c r="F126" s="37" t="str">
        <f>IF('Specification of wages &amp; taxes'!B131="","",ROUND('Specification of wages &amp; taxes'!AA131,0))</f>
        <v/>
      </c>
      <c r="G126" s="42" t="str">
        <f>IF('Specification of wages &amp; taxes'!B131="","",ROUND('Specification of wages &amp; taxes'!U131,0))</f>
        <v/>
      </c>
      <c r="H126" s="43" t="str">
        <f>IF('Specification of wages &amp; taxes'!B131="","",CONCATENATE(B126,";",C126,";",D126,";",E126,";",F126,";",G126))</f>
        <v/>
      </c>
    </row>
    <row r="127" spans="1:8" ht="12.75" customHeight="1" x14ac:dyDescent="0.25">
      <c r="A127" s="8"/>
      <c r="B127" s="34" t="str">
        <f>IF('Specification of wages &amp; taxes'!B132="","",'Specification of wages &amp; taxes'!$C$3)</f>
        <v/>
      </c>
      <c r="C127" s="37" t="str">
        <f>IF('Specification of wages &amp; taxes'!B132="","",CONCATENATE("01","-",VLOOKUP('Specification of wages &amp; taxes'!$E$2,'Specification of wages &amp; taxes'!$A$208:$L$219,12,FALSE),"-",Kurs!$A$1,))</f>
        <v/>
      </c>
      <c r="D127" s="37" t="str">
        <f>IF('Specification of wages &amp; taxes'!B132="","",CONCATENATE(VLOOKUP('Specification of wages &amp; taxes'!E132,'Specification of wages &amp; taxes'!$B$208:$L$238,11,FALSE),VLOOKUP('Specification of wages &amp; taxes'!F132,'Specification of wages &amp; taxes'!$B$208:$L$238,11,FALSE),RIGHT('Specification of wages &amp; taxes'!G132,2),IF('Specification of wages &amp; taxes'!H132&gt;0,IF('Specification of wages &amp; taxes'!H132&gt;999,'Specification of wages &amp; taxes'!H132,CONCATENATE("0",'Specification of wages &amp; taxes'!H132)),"0000")))</f>
        <v/>
      </c>
      <c r="E127" s="37" t="str">
        <f>IF('Specification of wages &amp; taxes'!B132="","",VLOOKUP('Specification of wages &amp; taxes'!L132,'Specification of wages &amp; taxes'!$G$215:$I$220,3,FALSE))</f>
        <v/>
      </c>
      <c r="F127" s="37" t="str">
        <f>IF('Specification of wages &amp; taxes'!B132="","",ROUND('Specification of wages &amp; taxes'!AA132,0))</f>
        <v/>
      </c>
      <c r="G127" s="42" t="str">
        <f>IF('Specification of wages &amp; taxes'!B132="","",ROUND('Specification of wages &amp; taxes'!U132,0))</f>
        <v/>
      </c>
      <c r="H127" s="43" t="str">
        <f>IF('Specification of wages &amp; taxes'!B132="","",CONCATENATE(B127,";",C127,";",D127,";",E127,";",F127,";",G127))</f>
        <v/>
      </c>
    </row>
    <row r="128" spans="1:8" ht="12.75" customHeight="1" x14ac:dyDescent="0.25">
      <c r="A128" s="8"/>
      <c r="B128" s="34" t="str">
        <f>IF('Specification of wages &amp; taxes'!B133="","",'Specification of wages &amp; taxes'!$C$3)</f>
        <v/>
      </c>
      <c r="C128" s="37" t="str">
        <f>IF('Specification of wages &amp; taxes'!B133="","",CONCATENATE("01","-",VLOOKUP('Specification of wages &amp; taxes'!$E$2,'Specification of wages &amp; taxes'!$A$208:$L$219,12,FALSE),"-",Kurs!$A$1,))</f>
        <v/>
      </c>
      <c r="D128" s="37" t="str">
        <f>IF('Specification of wages &amp; taxes'!B133="","",CONCATENATE(VLOOKUP('Specification of wages &amp; taxes'!E133,'Specification of wages &amp; taxes'!$B$208:$L$238,11,FALSE),VLOOKUP('Specification of wages &amp; taxes'!F133,'Specification of wages &amp; taxes'!$B$208:$L$238,11,FALSE),RIGHT('Specification of wages &amp; taxes'!G133,2),IF('Specification of wages &amp; taxes'!H133&gt;0,IF('Specification of wages &amp; taxes'!H133&gt;999,'Specification of wages &amp; taxes'!H133,CONCATENATE("0",'Specification of wages &amp; taxes'!H133)),"0000")))</f>
        <v/>
      </c>
      <c r="E128" s="37" t="str">
        <f>IF('Specification of wages &amp; taxes'!B133="","",VLOOKUP('Specification of wages &amp; taxes'!L133,'Specification of wages &amp; taxes'!$G$215:$I$220,3,FALSE))</f>
        <v/>
      </c>
      <c r="F128" s="37" t="str">
        <f>IF('Specification of wages &amp; taxes'!B133="","",ROUND('Specification of wages &amp; taxes'!AA133,0))</f>
        <v/>
      </c>
      <c r="G128" s="42" t="str">
        <f>IF('Specification of wages &amp; taxes'!B133="","",ROUND('Specification of wages &amp; taxes'!U133,0))</f>
        <v/>
      </c>
      <c r="H128" s="43" t="str">
        <f>IF('Specification of wages &amp; taxes'!B133="","",CONCATENATE(B128,";",C128,";",D128,";",E128,";",F128,";",G128))</f>
        <v/>
      </c>
    </row>
    <row r="129" spans="1:8" ht="12.75" customHeight="1" x14ac:dyDescent="0.25">
      <c r="A129" s="8"/>
      <c r="B129" s="34" t="str">
        <f>IF('Specification of wages &amp; taxes'!B134="","",'Specification of wages &amp; taxes'!$C$3)</f>
        <v/>
      </c>
      <c r="C129" s="37" t="str">
        <f>IF('Specification of wages &amp; taxes'!B134="","",CONCATENATE("01","-",VLOOKUP('Specification of wages &amp; taxes'!$E$2,'Specification of wages &amp; taxes'!$A$208:$L$219,12,FALSE),"-",Kurs!$A$1,))</f>
        <v/>
      </c>
      <c r="D129" s="37" t="str">
        <f>IF('Specification of wages &amp; taxes'!B134="","",CONCATENATE(VLOOKUP('Specification of wages &amp; taxes'!E134,'Specification of wages &amp; taxes'!$B$208:$L$238,11,FALSE),VLOOKUP('Specification of wages &amp; taxes'!F134,'Specification of wages &amp; taxes'!$B$208:$L$238,11,FALSE),RIGHT('Specification of wages &amp; taxes'!G134,2),IF('Specification of wages &amp; taxes'!H134&gt;0,IF('Specification of wages &amp; taxes'!H134&gt;999,'Specification of wages &amp; taxes'!H134,CONCATENATE("0",'Specification of wages &amp; taxes'!H134)),"0000")))</f>
        <v/>
      </c>
      <c r="E129" s="37" t="str">
        <f>IF('Specification of wages &amp; taxes'!B134="","",VLOOKUP('Specification of wages &amp; taxes'!L134,'Specification of wages &amp; taxes'!$G$215:$I$220,3,FALSE))</f>
        <v/>
      </c>
      <c r="F129" s="37" t="str">
        <f>IF('Specification of wages &amp; taxes'!B134="","",ROUND('Specification of wages &amp; taxes'!AA134,0))</f>
        <v/>
      </c>
      <c r="G129" s="42" t="str">
        <f>IF('Specification of wages &amp; taxes'!B134="","",ROUND('Specification of wages &amp; taxes'!U134,0))</f>
        <v/>
      </c>
      <c r="H129" s="43" t="str">
        <f>IF('Specification of wages &amp; taxes'!B134="","",CONCATENATE(B129,";",C129,";",D129,";",E129,";",F129,";",G129))</f>
        <v/>
      </c>
    </row>
    <row r="130" spans="1:8" ht="12.75" customHeight="1" x14ac:dyDescent="0.25">
      <c r="A130" s="8"/>
      <c r="B130" s="34" t="str">
        <f>IF('Specification of wages &amp; taxes'!B135="","",'Specification of wages &amp; taxes'!$C$3)</f>
        <v/>
      </c>
      <c r="C130" s="37" t="str">
        <f>IF('Specification of wages &amp; taxes'!B135="","",CONCATENATE("01","-",VLOOKUP('Specification of wages &amp; taxes'!$E$2,'Specification of wages &amp; taxes'!$A$208:$L$219,12,FALSE),"-",Kurs!$A$1,))</f>
        <v/>
      </c>
      <c r="D130" s="37" t="str">
        <f>IF('Specification of wages &amp; taxes'!B135="","",CONCATENATE(VLOOKUP('Specification of wages &amp; taxes'!E135,'Specification of wages &amp; taxes'!$B$208:$L$238,11,FALSE),VLOOKUP('Specification of wages &amp; taxes'!F135,'Specification of wages &amp; taxes'!$B$208:$L$238,11,FALSE),RIGHT('Specification of wages &amp; taxes'!G135,2),IF('Specification of wages &amp; taxes'!H135&gt;0,IF('Specification of wages &amp; taxes'!H135&gt;999,'Specification of wages &amp; taxes'!H135,CONCATENATE("0",'Specification of wages &amp; taxes'!H135)),"0000")))</f>
        <v/>
      </c>
      <c r="E130" s="37" t="str">
        <f>IF('Specification of wages &amp; taxes'!B135="","",VLOOKUP('Specification of wages &amp; taxes'!L135,'Specification of wages &amp; taxes'!$G$215:$I$220,3,FALSE))</f>
        <v/>
      </c>
      <c r="F130" s="37" t="str">
        <f>IF('Specification of wages &amp; taxes'!B135="","",ROUND('Specification of wages &amp; taxes'!AA135,0))</f>
        <v/>
      </c>
      <c r="G130" s="42" t="str">
        <f>IF('Specification of wages &amp; taxes'!B135="","",ROUND('Specification of wages &amp; taxes'!U135,0))</f>
        <v/>
      </c>
      <c r="H130" s="43" t="str">
        <f>IF('Specification of wages &amp; taxes'!B135="","",CONCATENATE(B130,";",C130,";",D130,";",E130,";",F130,";",G130))</f>
        <v/>
      </c>
    </row>
    <row r="131" spans="1:8" ht="12.75" customHeight="1" x14ac:dyDescent="0.25">
      <c r="A131" s="8"/>
      <c r="B131" s="34" t="str">
        <f>IF('Specification of wages &amp; taxes'!B136="","",'Specification of wages &amp; taxes'!$C$3)</f>
        <v/>
      </c>
      <c r="C131" s="37" t="str">
        <f>IF('Specification of wages &amp; taxes'!B136="","",CONCATENATE("01","-",VLOOKUP('Specification of wages &amp; taxes'!$E$2,'Specification of wages &amp; taxes'!$A$208:$L$219,12,FALSE),"-",Kurs!$A$1,))</f>
        <v/>
      </c>
      <c r="D131" s="37" t="str">
        <f>IF('Specification of wages &amp; taxes'!B136="","",CONCATENATE(VLOOKUP('Specification of wages &amp; taxes'!E136,'Specification of wages &amp; taxes'!$B$208:$L$238,11,FALSE),VLOOKUP('Specification of wages &amp; taxes'!F136,'Specification of wages &amp; taxes'!$B$208:$L$238,11,FALSE),RIGHT('Specification of wages &amp; taxes'!G136,2),IF('Specification of wages &amp; taxes'!H136&gt;0,IF('Specification of wages &amp; taxes'!H136&gt;999,'Specification of wages &amp; taxes'!H136,CONCATENATE("0",'Specification of wages &amp; taxes'!H136)),"0000")))</f>
        <v/>
      </c>
      <c r="E131" s="37" t="str">
        <f>IF('Specification of wages &amp; taxes'!B136="","",VLOOKUP('Specification of wages &amp; taxes'!L136,'Specification of wages &amp; taxes'!$G$215:$I$220,3,FALSE))</f>
        <v/>
      </c>
      <c r="F131" s="37" t="str">
        <f>IF('Specification of wages &amp; taxes'!B136="","",ROUND('Specification of wages &amp; taxes'!AA136,0))</f>
        <v/>
      </c>
      <c r="G131" s="42" t="str">
        <f>IF('Specification of wages &amp; taxes'!B136="","",ROUND('Specification of wages &amp; taxes'!U136,0))</f>
        <v/>
      </c>
      <c r="H131" s="43" t="str">
        <f>IF('Specification of wages &amp; taxes'!B136="","",CONCATENATE(B131,";",C131,";",D131,";",E131,";",F131,";",G131))</f>
        <v/>
      </c>
    </row>
    <row r="132" spans="1:8" ht="12.75" customHeight="1" x14ac:dyDescent="0.25">
      <c r="A132" s="8"/>
      <c r="B132" s="34" t="str">
        <f>IF('Specification of wages &amp; taxes'!B137="","",'Specification of wages &amp; taxes'!$C$3)</f>
        <v/>
      </c>
      <c r="C132" s="37" t="str">
        <f>IF('Specification of wages &amp; taxes'!B137="","",CONCATENATE("01","-",VLOOKUP('Specification of wages &amp; taxes'!$E$2,'Specification of wages &amp; taxes'!$A$208:$L$219,12,FALSE),"-",Kurs!$A$1,))</f>
        <v/>
      </c>
      <c r="D132" s="37" t="str">
        <f>IF('Specification of wages &amp; taxes'!B137="","",CONCATENATE(VLOOKUP('Specification of wages &amp; taxes'!E137,'Specification of wages &amp; taxes'!$B$208:$L$238,11,FALSE),VLOOKUP('Specification of wages &amp; taxes'!F137,'Specification of wages &amp; taxes'!$B$208:$L$238,11,FALSE),RIGHT('Specification of wages &amp; taxes'!G137,2),IF('Specification of wages &amp; taxes'!H137&gt;0,IF('Specification of wages &amp; taxes'!H137&gt;999,'Specification of wages &amp; taxes'!H137,CONCATENATE("0",'Specification of wages &amp; taxes'!H137)),"0000")))</f>
        <v/>
      </c>
      <c r="E132" s="37" t="str">
        <f>IF('Specification of wages &amp; taxes'!B137="","",VLOOKUP('Specification of wages &amp; taxes'!L137,'Specification of wages &amp; taxes'!$G$215:$I$220,3,FALSE))</f>
        <v/>
      </c>
      <c r="F132" s="37" t="str">
        <f>IF('Specification of wages &amp; taxes'!B137="","",ROUND('Specification of wages &amp; taxes'!AA137,0))</f>
        <v/>
      </c>
      <c r="G132" s="42" t="str">
        <f>IF('Specification of wages &amp; taxes'!B137="","",ROUND('Specification of wages &amp; taxes'!U137,0))</f>
        <v/>
      </c>
      <c r="H132" s="43" t="str">
        <f>IF('Specification of wages &amp; taxes'!B137="","",CONCATENATE(B132,";",C132,";",D132,";",E132,";",F132,";",G132))</f>
        <v/>
      </c>
    </row>
    <row r="133" spans="1:8" ht="12.75" customHeight="1" x14ac:dyDescent="0.25">
      <c r="A133" s="8"/>
      <c r="B133" s="34" t="str">
        <f>IF('Specification of wages &amp; taxes'!B138="","",'Specification of wages &amp; taxes'!$C$3)</f>
        <v/>
      </c>
      <c r="C133" s="37" t="str">
        <f>IF('Specification of wages &amp; taxes'!B138="","",CONCATENATE("01","-",VLOOKUP('Specification of wages &amp; taxes'!$E$2,'Specification of wages &amp; taxes'!$A$208:$L$219,12,FALSE),"-",Kurs!$A$1,))</f>
        <v/>
      </c>
      <c r="D133" s="37" t="str">
        <f>IF('Specification of wages &amp; taxes'!B138="","",CONCATENATE(VLOOKUP('Specification of wages &amp; taxes'!E138,'Specification of wages &amp; taxes'!$B$208:$L$238,11,FALSE),VLOOKUP('Specification of wages &amp; taxes'!F138,'Specification of wages &amp; taxes'!$B$208:$L$238,11,FALSE),RIGHT('Specification of wages &amp; taxes'!G138,2),IF('Specification of wages &amp; taxes'!H138&gt;0,IF('Specification of wages &amp; taxes'!H138&gt;999,'Specification of wages &amp; taxes'!H138,CONCATENATE("0",'Specification of wages &amp; taxes'!H138)),"0000")))</f>
        <v/>
      </c>
      <c r="E133" s="37" t="str">
        <f>IF('Specification of wages &amp; taxes'!B138="","",VLOOKUP('Specification of wages &amp; taxes'!L138,'Specification of wages &amp; taxes'!$G$215:$I$220,3,FALSE))</f>
        <v/>
      </c>
      <c r="F133" s="37" t="str">
        <f>IF('Specification of wages &amp; taxes'!B138="","",ROUND('Specification of wages &amp; taxes'!AA138,0))</f>
        <v/>
      </c>
      <c r="G133" s="42" t="str">
        <f>IF('Specification of wages &amp; taxes'!B138="","",ROUND('Specification of wages &amp; taxes'!U138,0))</f>
        <v/>
      </c>
      <c r="H133" s="43" t="str">
        <f>IF('Specification of wages &amp; taxes'!B138="","",CONCATENATE(B133,";",C133,";",D133,";",E133,";",F133,";",G133))</f>
        <v/>
      </c>
    </row>
    <row r="134" spans="1:8" ht="12.75" customHeight="1" x14ac:dyDescent="0.25">
      <c r="A134" s="8"/>
      <c r="B134" s="34" t="str">
        <f>IF('Specification of wages &amp; taxes'!B139="","",'Specification of wages &amp; taxes'!$C$3)</f>
        <v/>
      </c>
      <c r="C134" s="37" t="str">
        <f>IF('Specification of wages &amp; taxes'!B139="","",CONCATENATE("01","-",VLOOKUP('Specification of wages &amp; taxes'!$E$2,'Specification of wages &amp; taxes'!$A$208:$L$219,12,FALSE),"-",Kurs!$A$1,))</f>
        <v/>
      </c>
      <c r="D134" s="37" t="str">
        <f>IF('Specification of wages &amp; taxes'!B139="","",CONCATENATE(VLOOKUP('Specification of wages &amp; taxes'!E139,'Specification of wages &amp; taxes'!$B$208:$L$238,11,FALSE),VLOOKUP('Specification of wages &amp; taxes'!F139,'Specification of wages &amp; taxes'!$B$208:$L$238,11,FALSE),RIGHT('Specification of wages &amp; taxes'!G139,2),IF('Specification of wages &amp; taxes'!H139&gt;0,IF('Specification of wages &amp; taxes'!H139&gt;999,'Specification of wages &amp; taxes'!H139,CONCATENATE("0",'Specification of wages &amp; taxes'!H139)),"0000")))</f>
        <v/>
      </c>
      <c r="E134" s="37" t="str">
        <f>IF('Specification of wages &amp; taxes'!B139="","",VLOOKUP('Specification of wages &amp; taxes'!L139,'Specification of wages &amp; taxes'!$G$215:$I$220,3,FALSE))</f>
        <v/>
      </c>
      <c r="F134" s="37" t="str">
        <f>IF('Specification of wages &amp; taxes'!B139="","",ROUND('Specification of wages &amp; taxes'!AA139,0))</f>
        <v/>
      </c>
      <c r="G134" s="42" t="str">
        <f>IF('Specification of wages &amp; taxes'!B139="","",ROUND('Specification of wages &amp; taxes'!U139,0))</f>
        <v/>
      </c>
      <c r="H134" s="43" t="str">
        <f>IF('Specification of wages &amp; taxes'!B139="","",CONCATENATE(B134,";",C134,";",D134,";",E134,";",F134,";",G134))</f>
        <v/>
      </c>
    </row>
    <row r="135" spans="1:8" ht="12.75" customHeight="1" x14ac:dyDescent="0.25">
      <c r="A135" s="8"/>
      <c r="B135" s="34" t="str">
        <f>IF('Specification of wages &amp; taxes'!B140="","",'Specification of wages &amp; taxes'!$C$3)</f>
        <v/>
      </c>
      <c r="C135" s="37" t="str">
        <f>IF('Specification of wages &amp; taxes'!B140="","",CONCATENATE("01","-",VLOOKUP('Specification of wages &amp; taxes'!$E$2,'Specification of wages &amp; taxes'!$A$208:$L$219,12,FALSE),"-",Kurs!$A$1,))</f>
        <v/>
      </c>
      <c r="D135" s="37" t="str">
        <f>IF('Specification of wages &amp; taxes'!B140="","",CONCATENATE(VLOOKUP('Specification of wages &amp; taxes'!E140,'Specification of wages &amp; taxes'!$B$208:$L$238,11,FALSE),VLOOKUP('Specification of wages &amp; taxes'!F140,'Specification of wages &amp; taxes'!$B$208:$L$238,11,FALSE),RIGHT('Specification of wages &amp; taxes'!G140,2),IF('Specification of wages &amp; taxes'!H140&gt;0,IF('Specification of wages &amp; taxes'!H140&gt;999,'Specification of wages &amp; taxes'!H140,CONCATENATE("0",'Specification of wages &amp; taxes'!H140)),"0000")))</f>
        <v/>
      </c>
      <c r="E135" s="37" t="str">
        <f>IF('Specification of wages &amp; taxes'!B140="","",VLOOKUP('Specification of wages &amp; taxes'!L140,'Specification of wages &amp; taxes'!$G$215:$I$220,3,FALSE))</f>
        <v/>
      </c>
      <c r="F135" s="37" t="str">
        <f>IF('Specification of wages &amp; taxes'!B140="","",ROUND('Specification of wages &amp; taxes'!AA140,0))</f>
        <v/>
      </c>
      <c r="G135" s="42" t="str">
        <f>IF('Specification of wages &amp; taxes'!B140="","",ROUND('Specification of wages &amp; taxes'!U140,0))</f>
        <v/>
      </c>
      <c r="H135" s="43" t="str">
        <f>IF('Specification of wages &amp; taxes'!B140="","",CONCATENATE(B135,";",C135,";",D135,";",E135,";",F135,";",G135))</f>
        <v/>
      </c>
    </row>
    <row r="136" spans="1:8" ht="12.75" customHeight="1" x14ac:dyDescent="0.25">
      <c r="A136" s="8"/>
      <c r="B136" s="34" t="str">
        <f>IF('Specification of wages &amp; taxes'!B141="","",'Specification of wages &amp; taxes'!$C$3)</f>
        <v/>
      </c>
      <c r="C136" s="37" t="str">
        <f>IF('Specification of wages &amp; taxes'!B141="","",CONCATENATE("01","-",VLOOKUP('Specification of wages &amp; taxes'!$E$2,'Specification of wages &amp; taxes'!$A$208:$L$219,12,FALSE),"-",Kurs!$A$1,))</f>
        <v/>
      </c>
      <c r="D136" s="37" t="str">
        <f>IF('Specification of wages &amp; taxes'!B141="","",CONCATENATE(VLOOKUP('Specification of wages &amp; taxes'!E141,'Specification of wages &amp; taxes'!$B$208:$L$238,11,FALSE),VLOOKUP('Specification of wages &amp; taxes'!F141,'Specification of wages &amp; taxes'!$B$208:$L$238,11,FALSE),RIGHT('Specification of wages &amp; taxes'!G141,2),IF('Specification of wages &amp; taxes'!H141&gt;0,IF('Specification of wages &amp; taxes'!H141&gt;999,'Specification of wages &amp; taxes'!H141,CONCATENATE("0",'Specification of wages &amp; taxes'!H141)),"0000")))</f>
        <v/>
      </c>
      <c r="E136" s="37" t="str">
        <f>IF('Specification of wages &amp; taxes'!B141="","",VLOOKUP('Specification of wages &amp; taxes'!L141,'Specification of wages &amp; taxes'!$G$215:$I$220,3,FALSE))</f>
        <v/>
      </c>
      <c r="F136" s="37" t="str">
        <f>IF('Specification of wages &amp; taxes'!B141="","",ROUND('Specification of wages &amp; taxes'!AA141,0))</f>
        <v/>
      </c>
      <c r="G136" s="42" t="str">
        <f>IF('Specification of wages &amp; taxes'!B141="","",ROUND('Specification of wages &amp; taxes'!U141,0))</f>
        <v/>
      </c>
      <c r="H136" s="43" t="str">
        <f>IF('Specification of wages &amp; taxes'!B141="","",CONCATENATE(B136,";",C136,";",D136,";",E136,";",F136,";",G136))</f>
        <v/>
      </c>
    </row>
    <row r="137" spans="1:8" ht="12.75" customHeight="1" x14ac:dyDescent="0.25">
      <c r="A137" s="8"/>
      <c r="B137" s="34" t="str">
        <f>IF('Specification of wages &amp; taxes'!B142="","",'Specification of wages &amp; taxes'!$C$3)</f>
        <v/>
      </c>
      <c r="C137" s="37" t="str">
        <f>IF('Specification of wages &amp; taxes'!B142="","",CONCATENATE("01","-",VLOOKUP('Specification of wages &amp; taxes'!$E$2,'Specification of wages &amp; taxes'!$A$208:$L$219,12,FALSE),"-",Kurs!$A$1,))</f>
        <v/>
      </c>
      <c r="D137" s="37" t="str">
        <f>IF('Specification of wages &amp; taxes'!B142="","",CONCATENATE(VLOOKUP('Specification of wages &amp; taxes'!E142,'Specification of wages &amp; taxes'!$B$208:$L$238,11,FALSE),VLOOKUP('Specification of wages &amp; taxes'!F142,'Specification of wages &amp; taxes'!$B$208:$L$238,11,FALSE),RIGHT('Specification of wages &amp; taxes'!G142,2),IF('Specification of wages &amp; taxes'!H142&gt;0,IF('Specification of wages &amp; taxes'!H142&gt;999,'Specification of wages &amp; taxes'!H142,CONCATENATE("0",'Specification of wages &amp; taxes'!H142)),"0000")))</f>
        <v/>
      </c>
      <c r="E137" s="37" t="str">
        <f>IF('Specification of wages &amp; taxes'!B142="","",VLOOKUP('Specification of wages &amp; taxes'!L142,'Specification of wages &amp; taxes'!$G$215:$I$220,3,FALSE))</f>
        <v/>
      </c>
      <c r="F137" s="37" t="str">
        <f>IF('Specification of wages &amp; taxes'!B142="","",ROUND('Specification of wages &amp; taxes'!AA142,0))</f>
        <v/>
      </c>
      <c r="G137" s="42" t="str">
        <f>IF('Specification of wages &amp; taxes'!B142="","",ROUND('Specification of wages &amp; taxes'!U142,0))</f>
        <v/>
      </c>
      <c r="H137" s="43" t="str">
        <f>IF('Specification of wages &amp; taxes'!B142="","",CONCATENATE(B137,";",C137,";",D137,";",E137,";",F137,";",G137))</f>
        <v/>
      </c>
    </row>
    <row r="138" spans="1:8" ht="12.75" customHeight="1" x14ac:dyDescent="0.25">
      <c r="A138" s="8"/>
      <c r="B138" s="34" t="str">
        <f>IF('Specification of wages &amp; taxes'!B143="","",'Specification of wages &amp; taxes'!$C$3)</f>
        <v/>
      </c>
      <c r="C138" s="37" t="str">
        <f>IF('Specification of wages &amp; taxes'!B143="","",CONCATENATE("01","-",VLOOKUP('Specification of wages &amp; taxes'!$E$2,'Specification of wages &amp; taxes'!$A$208:$L$219,12,FALSE),"-",Kurs!$A$1,))</f>
        <v/>
      </c>
      <c r="D138" s="37" t="str">
        <f>IF('Specification of wages &amp; taxes'!B143="","",CONCATENATE(VLOOKUP('Specification of wages &amp; taxes'!E143,'Specification of wages &amp; taxes'!$B$208:$L$238,11,FALSE),VLOOKUP('Specification of wages &amp; taxes'!F143,'Specification of wages &amp; taxes'!$B$208:$L$238,11,FALSE),RIGHT('Specification of wages &amp; taxes'!G143,2),IF('Specification of wages &amp; taxes'!H143&gt;0,IF('Specification of wages &amp; taxes'!H143&gt;999,'Specification of wages &amp; taxes'!H143,CONCATENATE("0",'Specification of wages &amp; taxes'!H143)),"0000")))</f>
        <v/>
      </c>
      <c r="E138" s="37" t="str">
        <f>IF('Specification of wages &amp; taxes'!B143="","",VLOOKUP('Specification of wages &amp; taxes'!L143,'Specification of wages &amp; taxes'!$G$215:$I$220,3,FALSE))</f>
        <v/>
      </c>
      <c r="F138" s="37" t="str">
        <f>IF('Specification of wages &amp; taxes'!B143="","",ROUND('Specification of wages &amp; taxes'!AA143,0))</f>
        <v/>
      </c>
      <c r="G138" s="42" t="str">
        <f>IF('Specification of wages &amp; taxes'!B143="","",ROUND('Specification of wages &amp; taxes'!U143,0))</f>
        <v/>
      </c>
      <c r="H138" s="43" t="str">
        <f>IF('Specification of wages &amp; taxes'!B143="","",CONCATENATE(B138,";",C138,";",D138,";",E138,";",F138,";",G138))</f>
        <v/>
      </c>
    </row>
    <row r="139" spans="1:8" ht="12.75" customHeight="1" x14ac:dyDescent="0.25">
      <c r="A139" s="8"/>
      <c r="B139" s="34" t="str">
        <f>IF('Specification of wages &amp; taxes'!B144="","",'Specification of wages &amp; taxes'!$C$3)</f>
        <v/>
      </c>
      <c r="C139" s="37" t="str">
        <f>IF('Specification of wages &amp; taxes'!B144="","",CONCATENATE("01","-",VLOOKUP('Specification of wages &amp; taxes'!$E$2,'Specification of wages &amp; taxes'!$A$208:$L$219,12,FALSE),"-",Kurs!$A$1,))</f>
        <v/>
      </c>
      <c r="D139" s="37" t="str">
        <f>IF('Specification of wages &amp; taxes'!B144="","",CONCATENATE(VLOOKUP('Specification of wages &amp; taxes'!E144,'Specification of wages &amp; taxes'!$B$208:$L$238,11,FALSE),VLOOKUP('Specification of wages &amp; taxes'!F144,'Specification of wages &amp; taxes'!$B$208:$L$238,11,FALSE),RIGHT('Specification of wages &amp; taxes'!G144,2),IF('Specification of wages &amp; taxes'!H144&gt;0,IF('Specification of wages &amp; taxes'!H144&gt;999,'Specification of wages &amp; taxes'!H144,CONCATENATE("0",'Specification of wages &amp; taxes'!H144)),"0000")))</f>
        <v/>
      </c>
      <c r="E139" s="37" t="str">
        <f>IF('Specification of wages &amp; taxes'!B144="","",VLOOKUP('Specification of wages &amp; taxes'!L144,'Specification of wages &amp; taxes'!$G$215:$I$220,3,FALSE))</f>
        <v/>
      </c>
      <c r="F139" s="37" t="str">
        <f>IF('Specification of wages &amp; taxes'!B144="","",ROUND('Specification of wages &amp; taxes'!AA144,0))</f>
        <v/>
      </c>
      <c r="G139" s="42" t="str">
        <f>IF('Specification of wages &amp; taxes'!B144="","",ROUND('Specification of wages &amp; taxes'!U144,0))</f>
        <v/>
      </c>
      <c r="H139" s="43" t="str">
        <f>IF('Specification of wages &amp; taxes'!B144="","",CONCATENATE(B139,";",C139,";",D139,";",E139,";",F139,";",G139))</f>
        <v/>
      </c>
    </row>
    <row r="140" spans="1:8" ht="12.75" customHeight="1" x14ac:dyDescent="0.25">
      <c r="A140" s="8"/>
      <c r="B140" s="34" t="str">
        <f>IF('Specification of wages &amp; taxes'!B145="","",'Specification of wages &amp; taxes'!$C$3)</f>
        <v/>
      </c>
      <c r="C140" s="37" t="str">
        <f>IF('Specification of wages &amp; taxes'!B145="","",CONCATENATE("01","-",VLOOKUP('Specification of wages &amp; taxes'!$E$2,'Specification of wages &amp; taxes'!$A$208:$L$219,12,FALSE),"-",Kurs!$A$1,))</f>
        <v/>
      </c>
      <c r="D140" s="37" t="str">
        <f>IF('Specification of wages &amp; taxes'!B145="","",CONCATENATE(VLOOKUP('Specification of wages &amp; taxes'!E145,'Specification of wages &amp; taxes'!$B$208:$L$238,11,FALSE),VLOOKUP('Specification of wages &amp; taxes'!F145,'Specification of wages &amp; taxes'!$B$208:$L$238,11,FALSE),RIGHT('Specification of wages &amp; taxes'!G145,2),IF('Specification of wages &amp; taxes'!H145&gt;0,IF('Specification of wages &amp; taxes'!H145&gt;999,'Specification of wages &amp; taxes'!H145,CONCATENATE("0",'Specification of wages &amp; taxes'!H145)),"0000")))</f>
        <v/>
      </c>
      <c r="E140" s="37" t="str">
        <f>IF('Specification of wages &amp; taxes'!B145="","",VLOOKUP('Specification of wages &amp; taxes'!L145,'Specification of wages &amp; taxes'!$G$215:$I$220,3,FALSE))</f>
        <v/>
      </c>
      <c r="F140" s="37" t="str">
        <f>IF('Specification of wages &amp; taxes'!B145="","",ROUND('Specification of wages &amp; taxes'!AA145,0))</f>
        <v/>
      </c>
      <c r="G140" s="42" t="str">
        <f>IF('Specification of wages &amp; taxes'!B145="","",ROUND('Specification of wages &amp; taxes'!U145,0))</f>
        <v/>
      </c>
      <c r="H140" s="43" t="str">
        <f>IF('Specification of wages &amp; taxes'!B145="","",CONCATENATE(B140,";",C140,";",D140,";",E140,";",F140,";",G140))</f>
        <v/>
      </c>
    </row>
    <row r="141" spans="1:8" ht="12.75" customHeight="1" x14ac:dyDescent="0.25">
      <c r="A141" s="8"/>
      <c r="B141" s="34" t="str">
        <f>IF('Specification of wages &amp; taxes'!B146="","",'Specification of wages &amp; taxes'!$C$3)</f>
        <v/>
      </c>
      <c r="C141" s="37" t="str">
        <f>IF('Specification of wages &amp; taxes'!B146="","",CONCATENATE("01","-",VLOOKUP('Specification of wages &amp; taxes'!$E$2,'Specification of wages &amp; taxes'!$A$208:$L$219,12,FALSE),"-",Kurs!$A$1,))</f>
        <v/>
      </c>
      <c r="D141" s="37" t="str">
        <f>IF('Specification of wages &amp; taxes'!B146="","",CONCATENATE(VLOOKUP('Specification of wages &amp; taxes'!E146,'Specification of wages &amp; taxes'!$B$208:$L$238,11,FALSE),VLOOKUP('Specification of wages &amp; taxes'!F146,'Specification of wages &amp; taxes'!$B$208:$L$238,11,FALSE),RIGHT('Specification of wages &amp; taxes'!G146,2),IF('Specification of wages &amp; taxes'!H146&gt;0,IF('Specification of wages &amp; taxes'!H146&gt;999,'Specification of wages &amp; taxes'!H146,CONCATENATE("0",'Specification of wages &amp; taxes'!H146)),"0000")))</f>
        <v/>
      </c>
      <c r="E141" s="37" t="str">
        <f>IF('Specification of wages &amp; taxes'!B146="","",VLOOKUP('Specification of wages &amp; taxes'!L146,'Specification of wages &amp; taxes'!$G$215:$I$220,3,FALSE))</f>
        <v/>
      </c>
      <c r="F141" s="37" t="str">
        <f>IF('Specification of wages &amp; taxes'!B146="","",ROUND('Specification of wages &amp; taxes'!AA146,0))</f>
        <v/>
      </c>
      <c r="G141" s="42" t="str">
        <f>IF('Specification of wages &amp; taxes'!B146="","",ROUND('Specification of wages &amp; taxes'!U146,0))</f>
        <v/>
      </c>
      <c r="H141" s="43" t="str">
        <f>IF('Specification of wages &amp; taxes'!B146="","",CONCATENATE(B141,";",C141,";",D141,";",E141,";",F141,";",G141))</f>
        <v/>
      </c>
    </row>
    <row r="142" spans="1:8" ht="12.75" customHeight="1" x14ac:dyDescent="0.25">
      <c r="A142" s="8"/>
      <c r="B142" s="34" t="str">
        <f>IF('Specification of wages &amp; taxes'!B147="","",'Specification of wages &amp; taxes'!$C$3)</f>
        <v/>
      </c>
      <c r="C142" s="37" t="str">
        <f>IF('Specification of wages &amp; taxes'!B147="","",CONCATENATE("01","-",VLOOKUP('Specification of wages &amp; taxes'!$E$2,'Specification of wages &amp; taxes'!$A$208:$L$219,12,FALSE),"-",Kurs!$A$1,))</f>
        <v/>
      </c>
      <c r="D142" s="37" t="str">
        <f>IF('Specification of wages &amp; taxes'!B147="","",CONCATENATE(VLOOKUP('Specification of wages &amp; taxes'!E147,'Specification of wages &amp; taxes'!$B$208:$L$238,11,FALSE),VLOOKUP('Specification of wages &amp; taxes'!F147,'Specification of wages &amp; taxes'!$B$208:$L$238,11,FALSE),RIGHT('Specification of wages &amp; taxes'!G147,2),IF('Specification of wages &amp; taxes'!H147&gt;0,IF('Specification of wages &amp; taxes'!H147&gt;999,'Specification of wages &amp; taxes'!H147,CONCATENATE("0",'Specification of wages &amp; taxes'!H147)),"0000")))</f>
        <v/>
      </c>
      <c r="E142" s="37" t="str">
        <f>IF('Specification of wages &amp; taxes'!B147="","",VLOOKUP('Specification of wages &amp; taxes'!L147,'Specification of wages &amp; taxes'!$G$215:$I$220,3,FALSE))</f>
        <v/>
      </c>
      <c r="F142" s="37" t="str">
        <f>IF('Specification of wages &amp; taxes'!B147="","",ROUND('Specification of wages &amp; taxes'!AA147,0))</f>
        <v/>
      </c>
      <c r="G142" s="42" t="str">
        <f>IF('Specification of wages &amp; taxes'!B147="","",ROUND('Specification of wages &amp; taxes'!U147,0))</f>
        <v/>
      </c>
      <c r="H142" s="43" t="str">
        <f>IF('Specification of wages &amp; taxes'!B147="","",CONCATENATE(B142,";",C142,";",D142,";",E142,";",F142,";",G142))</f>
        <v/>
      </c>
    </row>
    <row r="143" spans="1:8" ht="12.75" customHeight="1" x14ac:dyDescent="0.25">
      <c r="A143" s="8"/>
      <c r="B143" s="34" t="str">
        <f>IF('Specification of wages &amp; taxes'!B148="","",'Specification of wages &amp; taxes'!$C$3)</f>
        <v/>
      </c>
      <c r="C143" s="37" t="str">
        <f>IF('Specification of wages &amp; taxes'!B148="","",CONCATENATE("01","-",VLOOKUP('Specification of wages &amp; taxes'!$E$2,'Specification of wages &amp; taxes'!$A$208:$L$219,12,FALSE),"-",Kurs!$A$1,))</f>
        <v/>
      </c>
      <c r="D143" s="37" t="str">
        <f>IF('Specification of wages &amp; taxes'!B148="","",CONCATENATE(VLOOKUP('Specification of wages &amp; taxes'!E148,'Specification of wages &amp; taxes'!$B$208:$L$238,11,FALSE),VLOOKUP('Specification of wages &amp; taxes'!F148,'Specification of wages &amp; taxes'!$B$208:$L$238,11,FALSE),RIGHT('Specification of wages &amp; taxes'!G148,2),IF('Specification of wages &amp; taxes'!H148&gt;0,IF('Specification of wages &amp; taxes'!H148&gt;999,'Specification of wages &amp; taxes'!H148,CONCATENATE("0",'Specification of wages &amp; taxes'!H148)),"0000")))</f>
        <v/>
      </c>
      <c r="E143" s="37" t="str">
        <f>IF('Specification of wages &amp; taxes'!B148="","",VLOOKUP('Specification of wages &amp; taxes'!L148,'Specification of wages &amp; taxes'!$G$215:$I$220,3,FALSE))</f>
        <v/>
      </c>
      <c r="F143" s="37" t="str">
        <f>IF('Specification of wages &amp; taxes'!B148="","",ROUND('Specification of wages &amp; taxes'!AA148,0))</f>
        <v/>
      </c>
      <c r="G143" s="42" t="str">
        <f>IF('Specification of wages &amp; taxes'!B148="","",ROUND('Specification of wages &amp; taxes'!U148,0))</f>
        <v/>
      </c>
      <c r="H143" s="43" t="str">
        <f>IF('Specification of wages &amp; taxes'!B148="","",CONCATENATE(B143,";",C143,";",D143,";",E143,";",F143,";",G143))</f>
        <v/>
      </c>
    </row>
    <row r="144" spans="1:8" ht="12.75" customHeight="1" x14ac:dyDescent="0.25">
      <c r="A144" s="8"/>
      <c r="B144" s="34" t="str">
        <f>IF('Specification of wages &amp; taxes'!B149="","",'Specification of wages &amp; taxes'!$C$3)</f>
        <v/>
      </c>
      <c r="C144" s="37" t="str">
        <f>IF('Specification of wages &amp; taxes'!B149="","",CONCATENATE("01","-",VLOOKUP('Specification of wages &amp; taxes'!$E$2,'Specification of wages &amp; taxes'!$A$208:$L$219,12,FALSE),"-",Kurs!$A$1,))</f>
        <v/>
      </c>
      <c r="D144" s="37" t="str">
        <f>IF('Specification of wages &amp; taxes'!B149="","",CONCATENATE(VLOOKUP('Specification of wages &amp; taxes'!E149,'Specification of wages &amp; taxes'!$B$208:$L$238,11,FALSE),VLOOKUP('Specification of wages &amp; taxes'!F149,'Specification of wages &amp; taxes'!$B$208:$L$238,11,FALSE),RIGHT('Specification of wages &amp; taxes'!G149,2),IF('Specification of wages &amp; taxes'!H149&gt;0,IF('Specification of wages &amp; taxes'!H149&gt;999,'Specification of wages &amp; taxes'!H149,CONCATENATE("0",'Specification of wages &amp; taxes'!H149)),"0000")))</f>
        <v/>
      </c>
      <c r="E144" s="37" t="str">
        <f>IF('Specification of wages &amp; taxes'!B149="","",VLOOKUP('Specification of wages &amp; taxes'!L149,'Specification of wages &amp; taxes'!$G$215:$I$220,3,FALSE))</f>
        <v/>
      </c>
      <c r="F144" s="37" t="str">
        <f>IF('Specification of wages &amp; taxes'!B149="","",ROUND('Specification of wages &amp; taxes'!AA149,0))</f>
        <v/>
      </c>
      <c r="G144" s="42" t="str">
        <f>IF('Specification of wages &amp; taxes'!B149="","",ROUND('Specification of wages &amp; taxes'!U149,0))</f>
        <v/>
      </c>
      <c r="H144" s="43" t="str">
        <f>IF('Specification of wages &amp; taxes'!B149="","",CONCATENATE(B144,";",C144,";",D144,";",E144,";",F144,";",G144))</f>
        <v/>
      </c>
    </row>
    <row r="145" spans="1:8" ht="12.75" customHeight="1" x14ac:dyDescent="0.25">
      <c r="A145" s="8"/>
      <c r="B145" s="34" t="str">
        <f>IF('Specification of wages &amp; taxes'!B150="","",'Specification of wages &amp; taxes'!$C$3)</f>
        <v/>
      </c>
      <c r="C145" s="37" t="str">
        <f>IF('Specification of wages &amp; taxes'!B150="","",CONCATENATE("01","-",VLOOKUP('Specification of wages &amp; taxes'!$E$2,'Specification of wages &amp; taxes'!$A$208:$L$219,12,FALSE),"-",Kurs!$A$1,))</f>
        <v/>
      </c>
      <c r="D145" s="37" t="str">
        <f>IF('Specification of wages &amp; taxes'!B150="","",CONCATENATE(VLOOKUP('Specification of wages &amp; taxes'!E150,'Specification of wages &amp; taxes'!$B$208:$L$238,11,FALSE),VLOOKUP('Specification of wages &amp; taxes'!F150,'Specification of wages &amp; taxes'!$B$208:$L$238,11,FALSE),RIGHT('Specification of wages &amp; taxes'!G150,2),IF('Specification of wages &amp; taxes'!H150&gt;0,IF('Specification of wages &amp; taxes'!H150&gt;999,'Specification of wages &amp; taxes'!H150,CONCATENATE("0",'Specification of wages &amp; taxes'!H150)),"0000")))</f>
        <v/>
      </c>
      <c r="E145" s="37" t="str">
        <f>IF('Specification of wages &amp; taxes'!B150="","",VLOOKUP('Specification of wages &amp; taxes'!L150,'Specification of wages &amp; taxes'!$G$215:$I$220,3,FALSE))</f>
        <v/>
      </c>
      <c r="F145" s="37" t="str">
        <f>IF('Specification of wages &amp; taxes'!B150="","",ROUND('Specification of wages &amp; taxes'!AA150,0))</f>
        <v/>
      </c>
      <c r="G145" s="42" t="str">
        <f>IF('Specification of wages &amp; taxes'!B150="","",ROUND('Specification of wages &amp; taxes'!U150,0))</f>
        <v/>
      </c>
      <c r="H145" s="43" t="str">
        <f>IF('Specification of wages &amp; taxes'!B150="","",CONCATENATE(B145,";",C145,";",D145,";",E145,";",F145,";",G145))</f>
        <v/>
      </c>
    </row>
    <row r="146" spans="1:8" ht="12.75" customHeight="1" x14ac:dyDescent="0.25">
      <c r="A146" s="8"/>
      <c r="B146" s="34" t="str">
        <f>IF('Specification of wages &amp; taxes'!B151="","",'Specification of wages &amp; taxes'!$C$3)</f>
        <v/>
      </c>
      <c r="C146" s="37" t="str">
        <f>IF('Specification of wages &amp; taxes'!B151="","",CONCATENATE("01","-",VLOOKUP('Specification of wages &amp; taxes'!$E$2,'Specification of wages &amp; taxes'!$A$208:$L$219,12,FALSE),"-",Kurs!$A$1,))</f>
        <v/>
      </c>
      <c r="D146" s="37" t="str">
        <f>IF('Specification of wages &amp; taxes'!B151="","",CONCATENATE(VLOOKUP('Specification of wages &amp; taxes'!E151,'Specification of wages &amp; taxes'!$B$208:$L$238,11,FALSE),VLOOKUP('Specification of wages &amp; taxes'!F151,'Specification of wages &amp; taxes'!$B$208:$L$238,11,FALSE),RIGHT('Specification of wages &amp; taxes'!G151,2),IF('Specification of wages &amp; taxes'!H151&gt;0,IF('Specification of wages &amp; taxes'!H151&gt;999,'Specification of wages &amp; taxes'!H151,CONCATENATE("0",'Specification of wages &amp; taxes'!H151)),"0000")))</f>
        <v/>
      </c>
      <c r="E146" s="37" t="str">
        <f>IF('Specification of wages &amp; taxes'!B151="","",VLOOKUP('Specification of wages &amp; taxes'!L151,'Specification of wages &amp; taxes'!$G$215:$I$220,3,FALSE))</f>
        <v/>
      </c>
      <c r="F146" s="37" t="str">
        <f>IF('Specification of wages &amp; taxes'!B151="","",ROUND('Specification of wages &amp; taxes'!AA151,0))</f>
        <v/>
      </c>
      <c r="G146" s="42" t="str">
        <f>IF('Specification of wages &amp; taxes'!B151="","",ROUND('Specification of wages &amp; taxes'!U151,0))</f>
        <v/>
      </c>
      <c r="H146" s="43" t="str">
        <f>IF('Specification of wages &amp; taxes'!B151="","",CONCATENATE(B146,";",C146,";",D146,";",E146,";",F146,";",G146))</f>
        <v/>
      </c>
    </row>
    <row r="147" spans="1:8" ht="12.75" customHeight="1" x14ac:dyDescent="0.25">
      <c r="A147" s="8"/>
      <c r="B147" s="34" t="str">
        <f>IF('Specification of wages &amp; taxes'!B152="","",'Specification of wages &amp; taxes'!$C$3)</f>
        <v/>
      </c>
      <c r="C147" s="37" t="str">
        <f>IF('Specification of wages &amp; taxes'!B152="","",CONCATENATE("01","-",VLOOKUP('Specification of wages &amp; taxes'!$E$2,'Specification of wages &amp; taxes'!$A$208:$L$219,12,FALSE),"-",Kurs!$A$1,))</f>
        <v/>
      </c>
      <c r="D147" s="37" t="str">
        <f>IF('Specification of wages &amp; taxes'!B152="","",CONCATENATE(VLOOKUP('Specification of wages &amp; taxes'!E152,'Specification of wages &amp; taxes'!$B$208:$L$238,11,FALSE),VLOOKUP('Specification of wages &amp; taxes'!F152,'Specification of wages &amp; taxes'!$B$208:$L$238,11,FALSE),RIGHT('Specification of wages &amp; taxes'!G152,2),IF('Specification of wages &amp; taxes'!H152&gt;0,IF('Specification of wages &amp; taxes'!H152&gt;999,'Specification of wages &amp; taxes'!H152,CONCATENATE("0",'Specification of wages &amp; taxes'!H152)),"0000")))</f>
        <v/>
      </c>
      <c r="E147" s="37" t="str">
        <f>IF('Specification of wages &amp; taxes'!B152="","",VLOOKUP('Specification of wages &amp; taxes'!L152,'Specification of wages &amp; taxes'!$G$215:$I$220,3,FALSE))</f>
        <v/>
      </c>
      <c r="F147" s="37" t="str">
        <f>IF('Specification of wages &amp; taxes'!B152="","",ROUND('Specification of wages &amp; taxes'!AA152,0))</f>
        <v/>
      </c>
      <c r="G147" s="42" t="str">
        <f>IF('Specification of wages &amp; taxes'!B152="","",ROUND('Specification of wages &amp; taxes'!U152,0))</f>
        <v/>
      </c>
      <c r="H147" s="43" t="str">
        <f>IF('Specification of wages &amp; taxes'!B152="","",CONCATENATE(B147,";",C147,";",D147,";",E147,";",F147,";",G147))</f>
        <v/>
      </c>
    </row>
    <row r="148" spans="1:8" ht="12.75" customHeight="1" x14ac:dyDescent="0.25">
      <c r="A148" s="8"/>
      <c r="B148" s="34" t="str">
        <f>IF('Specification of wages &amp; taxes'!B153="","",'Specification of wages &amp; taxes'!$C$3)</f>
        <v/>
      </c>
      <c r="C148" s="37" t="str">
        <f>IF('Specification of wages &amp; taxes'!B153="","",CONCATENATE("01","-",VLOOKUP('Specification of wages &amp; taxes'!$E$2,'Specification of wages &amp; taxes'!$A$208:$L$219,12,FALSE),"-",Kurs!$A$1,))</f>
        <v/>
      </c>
      <c r="D148" s="37" t="str">
        <f>IF('Specification of wages &amp; taxes'!B153="","",CONCATENATE(VLOOKUP('Specification of wages &amp; taxes'!E153,'Specification of wages &amp; taxes'!$B$208:$L$238,11,FALSE),VLOOKUP('Specification of wages &amp; taxes'!F153,'Specification of wages &amp; taxes'!$B$208:$L$238,11,FALSE),RIGHT('Specification of wages &amp; taxes'!G153,2),IF('Specification of wages &amp; taxes'!H153&gt;0,IF('Specification of wages &amp; taxes'!H153&gt;999,'Specification of wages &amp; taxes'!H153,CONCATENATE("0",'Specification of wages &amp; taxes'!H153)),"0000")))</f>
        <v/>
      </c>
      <c r="E148" s="37" t="str">
        <f>IF('Specification of wages &amp; taxes'!B153="","",VLOOKUP('Specification of wages &amp; taxes'!L153,'Specification of wages &amp; taxes'!$G$215:$I$220,3,FALSE))</f>
        <v/>
      </c>
      <c r="F148" s="37" t="str">
        <f>IF('Specification of wages &amp; taxes'!B153="","",ROUND('Specification of wages &amp; taxes'!AA153,0))</f>
        <v/>
      </c>
      <c r="G148" s="42" t="str">
        <f>IF('Specification of wages &amp; taxes'!B153="","",ROUND('Specification of wages &amp; taxes'!U153,0))</f>
        <v/>
      </c>
      <c r="H148" s="43" t="str">
        <f>IF('Specification of wages &amp; taxes'!B153="","",CONCATENATE(B148,";",C148,";",D148,";",E148,";",F148,";",G148))</f>
        <v/>
      </c>
    </row>
    <row r="149" spans="1:8" ht="12.75" customHeight="1" x14ac:dyDescent="0.25">
      <c r="A149" s="8"/>
      <c r="B149" s="34" t="str">
        <f>IF('Specification of wages &amp; taxes'!B154="","",'Specification of wages &amp; taxes'!$C$3)</f>
        <v/>
      </c>
      <c r="C149" s="37" t="str">
        <f>IF('Specification of wages &amp; taxes'!B154="","",CONCATENATE("01","-",VLOOKUP('Specification of wages &amp; taxes'!$E$2,'Specification of wages &amp; taxes'!$A$208:$L$219,12,FALSE),"-",Kurs!$A$1,))</f>
        <v/>
      </c>
      <c r="D149" s="37" t="str">
        <f>IF('Specification of wages &amp; taxes'!B154="","",CONCATENATE(VLOOKUP('Specification of wages &amp; taxes'!E154,'Specification of wages &amp; taxes'!$B$208:$L$238,11,FALSE),VLOOKUP('Specification of wages &amp; taxes'!F154,'Specification of wages &amp; taxes'!$B$208:$L$238,11,FALSE),RIGHT('Specification of wages &amp; taxes'!G154,2),IF('Specification of wages &amp; taxes'!H154&gt;0,IF('Specification of wages &amp; taxes'!H154&gt;999,'Specification of wages &amp; taxes'!H154,CONCATENATE("0",'Specification of wages &amp; taxes'!H154)),"0000")))</f>
        <v/>
      </c>
      <c r="E149" s="37" t="str">
        <f>IF('Specification of wages &amp; taxes'!B154="","",VLOOKUP('Specification of wages &amp; taxes'!L154,'Specification of wages &amp; taxes'!$G$215:$I$220,3,FALSE))</f>
        <v/>
      </c>
      <c r="F149" s="37" t="str">
        <f>IF('Specification of wages &amp; taxes'!B154="","",ROUND('Specification of wages &amp; taxes'!AA154,0))</f>
        <v/>
      </c>
      <c r="G149" s="42" t="str">
        <f>IF('Specification of wages &amp; taxes'!B154="","",ROUND('Specification of wages &amp; taxes'!U154,0))</f>
        <v/>
      </c>
      <c r="H149" s="43" t="str">
        <f>IF('Specification of wages &amp; taxes'!B154="","",CONCATENATE(B149,";",C149,";",D149,";",E149,";",F149,";",G149))</f>
        <v/>
      </c>
    </row>
    <row r="150" spans="1:8" ht="12.75" customHeight="1" x14ac:dyDescent="0.25">
      <c r="A150" s="8"/>
      <c r="B150" s="34" t="str">
        <f>IF('Specification of wages &amp; taxes'!B155="","",'Specification of wages &amp; taxes'!$C$3)</f>
        <v/>
      </c>
      <c r="C150" s="37" t="str">
        <f>IF('Specification of wages &amp; taxes'!B155="","",CONCATENATE("01","-",VLOOKUP('Specification of wages &amp; taxes'!$E$2,'Specification of wages &amp; taxes'!$A$208:$L$219,12,FALSE),"-",Kurs!$A$1,))</f>
        <v/>
      </c>
      <c r="D150" s="37" t="str">
        <f>IF('Specification of wages &amp; taxes'!B155="","",CONCATENATE(VLOOKUP('Specification of wages &amp; taxes'!E155,'Specification of wages &amp; taxes'!$B$208:$L$238,11,FALSE),VLOOKUP('Specification of wages &amp; taxes'!F155,'Specification of wages &amp; taxes'!$B$208:$L$238,11,FALSE),RIGHT('Specification of wages &amp; taxes'!G155,2),IF('Specification of wages &amp; taxes'!H155&gt;0,IF('Specification of wages &amp; taxes'!H155&gt;999,'Specification of wages &amp; taxes'!H155,CONCATENATE("0",'Specification of wages &amp; taxes'!H155)),"0000")))</f>
        <v/>
      </c>
      <c r="E150" s="37" t="str">
        <f>IF('Specification of wages &amp; taxes'!B155="","",VLOOKUP('Specification of wages &amp; taxes'!L155,'Specification of wages &amp; taxes'!$G$215:$I$220,3,FALSE))</f>
        <v/>
      </c>
      <c r="F150" s="37" t="str">
        <f>IF('Specification of wages &amp; taxes'!B155="","",ROUND('Specification of wages &amp; taxes'!AA155,0))</f>
        <v/>
      </c>
      <c r="G150" s="42" t="str">
        <f>IF('Specification of wages &amp; taxes'!B155="","",ROUND('Specification of wages &amp; taxes'!U155,0))</f>
        <v/>
      </c>
      <c r="H150" s="43" t="str">
        <f>IF('Specification of wages &amp; taxes'!B155="","",CONCATENATE(B150,";",C150,";",D150,";",E150,";",F150,";",G150))</f>
        <v/>
      </c>
    </row>
    <row r="151" spans="1:8" ht="12.75" customHeight="1" x14ac:dyDescent="0.25">
      <c r="A151" s="8"/>
      <c r="B151" s="34" t="str">
        <f>IF('Specification of wages &amp; taxes'!B156="","",'Specification of wages &amp; taxes'!$C$3)</f>
        <v/>
      </c>
      <c r="C151" s="37" t="str">
        <f>IF('Specification of wages &amp; taxes'!B156="","",CONCATENATE("01","-",VLOOKUP('Specification of wages &amp; taxes'!$E$2,'Specification of wages &amp; taxes'!$A$208:$L$219,12,FALSE),"-",Kurs!$A$1,))</f>
        <v/>
      </c>
      <c r="D151" s="37" t="str">
        <f>IF('Specification of wages &amp; taxes'!B156="","",CONCATENATE(VLOOKUP('Specification of wages &amp; taxes'!E156,'Specification of wages &amp; taxes'!$B$208:$L$238,11,FALSE),VLOOKUP('Specification of wages &amp; taxes'!F156,'Specification of wages &amp; taxes'!$B$208:$L$238,11,FALSE),RIGHT('Specification of wages &amp; taxes'!G156,2),IF('Specification of wages &amp; taxes'!H156&gt;0,IF('Specification of wages &amp; taxes'!H156&gt;999,'Specification of wages &amp; taxes'!H156,CONCATENATE("0",'Specification of wages &amp; taxes'!H156)),"0000")))</f>
        <v/>
      </c>
      <c r="E151" s="37" t="str">
        <f>IF('Specification of wages &amp; taxes'!B156="","",VLOOKUP('Specification of wages &amp; taxes'!L156,'Specification of wages &amp; taxes'!$G$215:$I$220,3,FALSE))</f>
        <v/>
      </c>
      <c r="F151" s="37" t="str">
        <f>IF('Specification of wages &amp; taxes'!B156="","",ROUND('Specification of wages &amp; taxes'!AA156,0))</f>
        <v/>
      </c>
      <c r="G151" s="42" t="str">
        <f>IF('Specification of wages &amp; taxes'!B156="","",ROUND('Specification of wages &amp; taxes'!U156,0))</f>
        <v/>
      </c>
      <c r="H151" s="43" t="str">
        <f>IF('Specification of wages &amp; taxes'!B156="","",CONCATENATE(B151,";",C151,";",D151,";",E151,";",F151,";",G151))</f>
        <v/>
      </c>
    </row>
    <row r="152" spans="1:8" ht="12.75" customHeight="1" x14ac:dyDescent="0.25">
      <c r="A152" s="8"/>
      <c r="B152" s="34" t="str">
        <f>IF('Specification of wages &amp; taxes'!B157="","",'Specification of wages &amp; taxes'!$C$3)</f>
        <v/>
      </c>
      <c r="C152" s="37" t="str">
        <f>IF('Specification of wages &amp; taxes'!B157="","",CONCATENATE("01","-",VLOOKUP('Specification of wages &amp; taxes'!$E$2,'Specification of wages &amp; taxes'!$A$208:$L$219,12,FALSE),"-",Kurs!$A$1,))</f>
        <v/>
      </c>
      <c r="D152" s="37" t="str">
        <f>IF('Specification of wages &amp; taxes'!B157="","",CONCATENATE(VLOOKUP('Specification of wages &amp; taxes'!E157,'Specification of wages &amp; taxes'!$B$208:$L$238,11,FALSE),VLOOKUP('Specification of wages &amp; taxes'!F157,'Specification of wages &amp; taxes'!$B$208:$L$238,11,FALSE),RIGHT('Specification of wages &amp; taxes'!G157,2),IF('Specification of wages &amp; taxes'!H157&gt;0,IF('Specification of wages &amp; taxes'!H157&gt;999,'Specification of wages &amp; taxes'!H157,CONCATENATE("0",'Specification of wages &amp; taxes'!H157)),"0000")))</f>
        <v/>
      </c>
      <c r="E152" s="37" t="str">
        <f>IF('Specification of wages &amp; taxes'!B157="","",VLOOKUP('Specification of wages &amp; taxes'!L157,'Specification of wages &amp; taxes'!$G$215:$I$220,3,FALSE))</f>
        <v/>
      </c>
      <c r="F152" s="37" t="str">
        <f>IF('Specification of wages &amp; taxes'!B157="","",ROUND('Specification of wages &amp; taxes'!AA157,0))</f>
        <v/>
      </c>
      <c r="G152" s="42" t="str">
        <f>IF('Specification of wages &amp; taxes'!B157="","",ROUND('Specification of wages &amp; taxes'!U157,0))</f>
        <v/>
      </c>
      <c r="H152" s="43" t="str">
        <f>IF('Specification of wages &amp; taxes'!B157="","",CONCATENATE(B152,";",C152,";",D152,";",E152,";",F152,";",G152))</f>
        <v/>
      </c>
    </row>
    <row r="153" spans="1:8" ht="12.75" customHeight="1" x14ac:dyDescent="0.25">
      <c r="A153" s="8"/>
      <c r="B153" s="34" t="str">
        <f>IF('Specification of wages &amp; taxes'!B158="","",'Specification of wages &amp; taxes'!$C$3)</f>
        <v/>
      </c>
      <c r="C153" s="37" t="str">
        <f>IF('Specification of wages &amp; taxes'!B158="","",CONCATENATE("01","-",VLOOKUP('Specification of wages &amp; taxes'!$E$2,'Specification of wages &amp; taxes'!$A$208:$L$219,12,FALSE),"-",Kurs!$A$1,))</f>
        <v/>
      </c>
      <c r="D153" s="37" t="str">
        <f>IF('Specification of wages &amp; taxes'!B158="","",CONCATENATE(VLOOKUP('Specification of wages &amp; taxes'!E158,'Specification of wages &amp; taxes'!$B$208:$L$238,11,FALSE),VLOOKUP('Specification of wages &amp; taxes'!F158,'Specification of wages &amp; taxes'!$B$208:$L$238,11,FALSE),RIGHT('Specification of wages &amp; taxes'!G158,2),IF('Specification of wages &amp; taxes'!H158&gt;0,IF('Specification of wages &amp; taxes'!H158&gt;999,'Specification of wages &amp; taxes'!H158,CONCATENATE("0",'Specification of wages &amp; taxes'!H158)),"0000")))</f>
        <v/>
      </c>
      <c r="E153" s="37" t="str">
        <f>IF('Specification of wages &amp; taxes'!B158="","",VLOOKUP('Specification of wages &amp; taxes'!L158,'Specification of wages &amp; taxes'!$G$215:$I$220,3,FALSE))</f>
        <v/>
      </c>
      <c r="F153" s="37" t="str">
        <f>IF('Specification of wages &amp; taxes'!B158="","",ROUND('Specification of wages &amp; taxes'!AA158,0))</f>
        <v/>
      </c>
      <c r="G153" s="42" t="str">
        <f>IF('Specification of wages &amp; taxes'!B158="","",ROUND('Specification of wages &amp; taxes'!U158,0))</f>
        <v/>
      </c>
      <c r="H153" s="43" t="str">
        <f>IF('Specification of wages &amp; taxes'!B158="","",CONCATENATE(B153,";",C153,";",D153,";",E153,";",F153,";",G153))</f>
        <v/>
      </c>
    </row>
    <row r="154" spans="1:8" ht="12.75" customHeight="1" x14ac:dyDescent="0.25">
      <c r="A154" s="8"/>
      <c r="B154" s="34" t="str">
        <f>IF('Specification of wages &amp; taxes'!B159="","",'Specification of wages &amp; taxes'!$C$3)</f>
        <v/>
      </c>
      <c r="C154" s="37" t="str">
        <f>IF('Specification of wages &amp; taxes'!B159="","",CONCATENATE("01","-",VLOOKUP('Specification of wages &amp; taxes'!$E$2,'Specification of wages &amp; taxes'!$A$208:$L$219,12,FALSE),"-",Kurs!$A$1,))</f>
        <v/>
      </c>
      <c r="D154" s="37" t="str">
        <f>IF('Specification of wages &amp; taxes'!B159="","",CONCATENATE(VLOOKUP('Specification of wages &amp; taxes'!E159,'Specification of wages &amp; taxes'!$B$208:$L$238,11,FALSE),VLOOKUP('Specification of wages &amp; taxes'!F159,'Specification of wages &amp; taxes'!$B$208:$L$238,11,FALSE),RIGHT('Specification of wages &amp; taxes'!G159,2),IF('Specification of wages &amp; taxes'!H159&gt;0,IF('Specification of wages &amp; taxes'!H159&gt;999,'Specification of wages &amp; taxes'!H159,CONCATENATE("0",'Specification of wages &amp; taxes'!H159)),"0000")))</f>
        <v/>
      </c>
      <c r="E154" s="37" t="str">
        <f>IF('Specification of wages &amp; taxes'!B159="","",VLOOKUP('Specification of wages &amp; taxes'!L159,'Specification of wages &amp; taxes'!$G$215:$I$220,3,FALSE))</f>
        <v/>
      </c>
      <c r="F154" s="37" t="str">
        <f>IF('Specification of wages &amp; taxes'!B159="","",ROUND('Specification of wages &amp; taxes'!AA159,0))</f>
        <v/>
      </c>
      <c r="G154" s="42" t="str">
        <f>IF('Specification of wages &amp; taxes'!B159="","",ROUND('Specification of wages &amp; taxes'!U159,0))</f>
        <v/>
      </c>
      <c r="H154" s="43" t="str">
        <f>IF('Specification of wages &amp; taxes'!B159="","",CONCATENATE(B154,";",C154,";",D154,";",E154,";",F154,";",G154))</f>
        <v/>
      </c>
    </row>
    <row r="155" spans="1:8" ht="12.75" customHeight="1" x14ac:dyDescent="0.25">
      <c r="A155" s="8"/>
      <c r="B155" s="34" t="str">
        <f>IF('Specification of wages &amp; taxes'!B160="","",'Specification of wages &amp; taxes'!$C$3)</f>
        <v/>
      </c>
      <c r="C155" s="37" t="str">
        <f>IF('Specification of wages &amp; taxes'!B160="","",CONCATENATE("01","-",VLOOKUP('Specification of wages &amp; taxes'!$E$2,'Specification of wages &amp; taxes'!$A$208:$L$219,12,FALSE),"-",Kurs!$A$1,))</f>
        <v/>
      </c>
      <c r="D155" s="37" t="str">
        <f>IF('Specification of wages &amp; taxes'!B160="","",CONCATENATE(VLOOKUP('Specification of wages &amp; taxes'!E160,'Specification of wages &amp; taxes'!$B$208:$L$238,11,FALSE),VLOOKUP('Specification of wages &amp; taxes'!F160,'Specification of wages &amp; taxes'!$B$208:$L$238,11,FALSE),RIGHT('Specification of wages &amp; taxes'!G160,2),IF('Specification of wages &amp; taxes'!H160&gt;0,IF('Specification of wages &amp; taxes'!H160&gt;999,'Specification of wages &amp; taxes'!H160,CONCATENATE("0",'Specification of wages &amp; taxes'!H160)),"0000")))</f>
        <v/>
      </c>
      <c r="E155" s="37" t="str">
        <f>IF('Specification of wages &amp; taxes'!B160="","",VLOOKUP('Specification of wages &amp; taxes'!L160,'Specification of wages &amp; taxes'!$G$215:$I$220,3,FALSE))</f>
        <v/>
      </c>
      <c r="F155" s="37" t="str">
        <f>IF('Specification of wages &amp; taxes'!B160="","",ROUND('Specification of wages &amp; taxes'!AA160,0))</f>
        <v/>
      </c>
      <c r="G155" s="42" t="str">
        <f>IF('Specification of wages &amp; taxes'!B160="","",ROUND('Specification of wages &amp; taxes'!U160,0))</f>
        <v/>
      </c>
      <c r="H155" s="43" t="str">
        <f>IF('Specification of wages &amp; taxes'!B160="","",CONCATENATE(B155,";",C155,";",D155,";",E155,";",F155,";",G155))</f>
        <v/>
      </c>
    </row>
    <row r="156" spans="1:8" ht="12.75" customHeight="1" x14ac:dyDescent="0.25">
      <c r="A156" s="8"/>
      <c r="B156" s="101" t="str">
        <f>IF('Specification of wages &amp; taxes'!B161="","",'Specification of wages &amp; taxes'!$C$3)</f>
        <v/>
      </c>
      <c r="C156" s="102" t="str">
        <f>IF('Specification of wages &amp; taxes'!B161="","",CONCATENATE("01","-",VLOOKUP('Specification of wages &amp; taxes'!$E$2,'Specification of wages &amp; taxes'!$A$208:$L$219,12,FALSE),"-",Kurs!$A$1,))</f>
        <v/>
      </c>
      <c r="D156" s="102" t="str">
        <f>IF('Specification of wages &amp; taxes'!B161="","",CONCATENATE(VLOOKUP('Specification of wages &amp; taxes'!E161,'Specification of wages &amp; taxes'!$B$208:$L$238,11,FALSE),VLOOKUP('Specification of wages &amp; taxes'!F161,'Specification of wages &amp; taxes'!$B$208:$L$238,11,FALSE),RIGHT('Specification of wages &amp; taxes'!G161,2),IF('Specification of wages &amp; taxes'!H161&gt;0,IF('Specification of wages &amp; taxes'!H161&gt;999,'Specification of wages &amp; taxes'!H161,CONCATENATE("0",'Specification of wages &amp; taxes'!H161)),"0000")))</f>
        <v/>
      </c>
      <c r="E156" s="102" t="str">
        <f>IF('Specification of wages &amp; taxes'!B161="","",VLOOKUP('Specification of wages &amp; taxes'!L161,'Specification of wages &amp; taxes'!$G$215:$I$220,3,FALSE))</f>
        <v/>
      </c>
      <c r="F156" s="102" t="str">
        <f>IF('Specification of wages &amp; taxes'!B161="","",ROUND('Specification of wages &amp; taxes'!AA161,0))</f>
        <v/>
      </c>
      <c r="G156" s="103" t="str">
        <f>IF('Specification of wages &amp; taxes'!B161="","",ROUND('Specification of wages &amp; taxes'!U161,0))</f>
        <v/>
      </c>
      <c r="H156" s="104" t="str">
        <f>IF('Specification of wages &amp; taxes'!B161="","",CONCATENATE(B156,";",C156,";",D156,";",E156,";",F156,";",G156))</f>
        <v/>
      </c>
    </row>
  </sheetData>
  <sheetProtection password="CC10" sheet="1" objects="1" scenarios="1"/>
  <mergeCells count="6">
    <mergeCell ref="B2:B3"/>
    <mergeCell ref="G2:G3"/>
    <mergeCell ref="F2:F3"/>
    <mergeCell ref="E2:E3"/>
    <mergeCell ref="D2:D3"/>
    <mergeCell ref="C2:C3"/>
  </mergeCells>
  <conditionalFormatting sqref="C4:C156">
    <cfRule type="cellIs" dxfId="0" priority="1" operator="equal">
      <formula>""""""""""""""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Ark5"/>
  <dimension ref="A1:M16"/>
  <sheetViews>
    <sheetView workbookViewId="0">
      <selection activeCell="C17" sqref="C17"/>
    </sheetView>
  </sheetViews>
  <sheetFormatPr defaultColWidth="17.28515625" defaultRowHeight="15" customHeight="1" x14ac:dyDescent="0.25"/>
  <cols>
    <col min="1" max="1" width="8.7109375" customWidth="1"/>
    <col min="2" max="13" width="10.140625" bestFit="1" customWidth="1"/>
  </cols>
  <sheetData>
    <row r="1" spans="1:13" x14ac:dyDescent="0.25">
      <c r="A1" s="227">
        <f>'Specification of wages &amp; taxes'!F4</f>
        <v>2025</v>
      </c>
      <c r="B1" s="228"/>
      <c r="C1" s="228"/>
    </row>
    <row r="2" spans="1:13" ht="15" customHeight="1" x14ac:dyDescent="0.25">
      <c r="A2" s="135"/>
      <c r="B2" s="135"/>
      <c r="C2" s="135"/>
    </row>
    <row r="3" spans="1:13" ht="15" customHeight="1" x14ac:dyDescent="0.25">
      <c r="A3" s="135"/>
      <c r="B3" s="135"/>
      <c r="C3" s="135"/>
    </row>
    <row r="4" spans="1:13" ht="15" customHeight="1" x14ac:dyDescent="0.25">
      <c r="A4" s="136"/>
      <c r="B4" s="137" t="s">
        <v>351</v>
      </c>
      <c r="C4" s="137" t="s">
        <v>352</v>
      </c>
      <c r="D4" s="137" t="s">
        <v>353</v>
      </c>
      <c r="E4" s="137" t="s">
        <v>354</v>
      </c>
      <c r="F4" s="137" t="s">
        <v>355</v>
      </c>
      <c r="G4" s="137" t="s">
        <v>356</v>
      </c>
      <c r="H4" s="137" t="s">
        <v>357</v>
      </c>
      <c r="I4" s="137" t="s">
        <v>358</v>
      </c>
      <c r="J4" s="137" t="s">
        <v>359</v>
      </c>
      <c r="K4" s="137" t="s">
        <v>360</v>
      </c>
      <c r="L4" s="137" t="s">
        <v>361</v>
      </c>
      <c r="M4" s="137" t="s">
        <v>362</v>
      </c>
    </row>
    <row r="5" spans="1:13" ht="15" customHeight="1" x14ac:dyDescent="0.25">
      <c r="A5" s="138" t="s">
        <v>329</v>
      </c>
      <c r="B5" s="140">
        <v>746.08</v>
      </c>
      <c r="C5" s="140">
        <v>745.92</v>
      </c>
      <c r="D5" s="140"/>
      <c r="E5" s="177"/>
      <c r="F5" s="177"/>
      <c r="G5" s="162"/>
      <c r="H5" s="162"/>
      <c r="I5" s="163"/>
      <c r="J5" s="140"/>
      <c r="K5" s="140"/>
      <c r="L5" s="140"/>
      <c r="M5" s="140"/>
    </row>
    <row r="6" spans="1:13" ht="15" customHeight="1" x14ac:dyDescent="0.25">
      <c r="A6" s="138" t="s">
        <v>330</v>
      </c>
      <c r="B6" s="140">
        <v>720.64</v>
      </c>
      <c r="C6" s="140">
        <v>716.39</v>
      </c>
      <c r="D6" s="140"/>
      <c r="E6" s="177"/>
      <c r="F6" s="177"/>
      <c r="G6" s="162"/>
      <c r="H6" s="162"/>
      <c r="I6" s="163"/>
      <c r="J6" s="140"/>
      <c r="K6" s="140"/>
      <c r="L6" s="140"/>
      <c r="M6" s="140"/>
    </row>
    <row r="7" spans="1:13" ht="15" customHeight="1" x14ac:dyDescent="0.25">
      <c r="A7" s="138" t="s">
        <v>337</v>
      </c>
      <c r="B7" s="140">
        <v>500.63</v>
      </c>
      <c r="C7" s="140">
        <v>500.85</v>
      </c>
      <c r="D7" s="140"/>
      <c r="E7" s="177"/>
      <c r="F7" s="177"/>
      <c r="G7" s="162"/>
      <c r="H7" s="162"/>
      <c r="I7" s="163"/>
      <c r="J7" s="140"/>
      <c r="K7" s="140"/>
      <c r="L7" s="140"/>
      <c r="M7" s="140"/>
    </row>
    <row r="8" spans="1:13" ht="15" customHeight="1" x14ac:dyDescent="0.25">
      <c r="A8" s="138" t="s">
        <v>62</v>
      </c>
      <c r="B8" s="139">
        <v>100</v>
      </c>
      <c r="C8" s="139">
        <v>100</v>
      </c>
      <c r="D8" s="139">
        <v>100</v>
      </c>
      <c r="E8" s="177">
        <v>100</v>
      </c>
      <c r="F8" s="177">
        <v>100</v>
      </c>
      <c r="G8" s="139">
        <v>100</v>
      </c>
      <c r="H8" s="139">
        <v>100</v>
      </c>
      <c r="I8" s="139">
        <v>100</v>
      </c>
      <c r="J8" s="139">
        <v>100</v>
      </c>
      <c r="K8" s="139">
        <v>100</v>
      </c>
      <c r="L8" s="139">
        <v>100</v>
      </c>
      <c r="M8" s="139">
        <v>100</v>
      </c>
    </row>
    <row r="11" spans="1:13" ht="15" customHeight="1" x14ac:dyDescent="0.25">
      <c r="B11" s="161" t="s">
        <v>336</v>
      </c>
    </row>
    <row r="16" spans="1:13" ht="15" customHeight="1" x14ac:dyDescent="0.25">
      <c r="L16" t="s">
        <v>332</v>
      </c>
    </row>
  </sheetData>
  <sheetProtection algorithmName="SHA-512" hashValue="7YASRMadVqohUlzg4edqbX9sknzIFgCcP7guKc29Rc33IxVM9oweHx0kEbuwUIaisSzpJeO9nMVkiPYvRwOJsw==" saltValue="7atBXo/uTj7ZqUaDZ2upNA==" spinCount="100000" sheet="1" objects="1" scenarios="1"/>
  <mergeCells count="1">
    <mergeCell ref="A1:C1"/>
  </mergeCells>
  <phoneticPr fontId="46" type="noConversion"/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showDropDown="1" showErrorMessage="1" xr:uid="{00000000-0002-0000-0400-000000000000}">
          <x14:formula1>
            <xm:f>'Specification of wages &amp; taxes'!$F$4</xm:f>
          </x14:formula1>
          <xm:sqref>A1:C1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9:J15"/>
  <sheetViews>
    <sheetView topLeftCell="A7" workbookViewId="0">
      <selection activeCell="D26" sqref="D26"/>
    </sheetView>
  </sheetViews>
  <sheetFormatPr defaultRowHeight="15" x14ac:dyDescent="0.25"/>
  <sheetData>
    <row r="9" spans="1:10" x14ac:dyDescent="0.25">
      <c r="A9" s="165"/>
      <c r="B9" s="165">
        <v>2022</v>
      </c>
      <c r="C9" s="165">
        <v>2023</v>
      </c>
      <c r="D9" s="165">
        <v>2024</v>
      </c>
      <c r="E9" s="165">
        <v>2025</v>
      </c>
      <c r="F9" s="165">
        <v>2026</v>
      </c>
      <c r="G9" s="165">
        <v>2027</v>
      </c>
      <c r="H9" s="165">
        <v>2028</v>
      </c>
      <c r="I9" s="165">
        <v>2029</v>
      </c>
      <c r="J9" s="165">
        <v>2030</v>
      </c>
    </row>
    <row r="10" spans="1:10" x14ac:dyDescent="0.25">
      <c r="A10" s="166"/>
      <c r="B10" s="168"/>
      <c r="C10" s="168"/>
      <c r="D10" s="168"/>
      <c r="E10" s="169"/>
      <c r="F10" s="169"/>
      <c r="G10" s="169"/>
      <c r="H10" s="169"/>
      <c r="I10" s="169"/>
      <c r="J10" s="169"/>
    </row>
    <row r="11" spans="1:10" x14ac:dyDescent="0.25">
      <c r="A11" s="166"/>
      <c r="B11" s="168"/>
      <c r="C11" s="168"/>
      <c r="D11" s="168"/>
      <c r="E11" s="169"/>
      <c r="F11" s="169"/>
      <c r="G11" s="169"/>
      <c r="H11" s="169"/>
      <c r="I11" s="169"/>
      <c r="J11" s="169"/>
    </row>
    <row r="12" spans="1:10" x14ac:dyDescent="0.25">
      <c r="A12" s="166" t="s">
        <v>61</v>
      </c>
      <c r="B12" s="168">
        <v>0</v>
      </c>
      <c r="C12" s="168"/>
      <c r="D12" s="168"/>
      <c r="E12" s="169"/>
      <c r="F12" s="169"/>
      <c r="G12" s="169"/>
      <c r="H12" s="169"/>
      <c r="I12" s="169"/>
      <c r="J12" s="169"/>
    </row>
    <row r="13" spans="1:10" x14ac:dyDescent="0.25">
      <c r="A13" s="166" t="s">
        <v>112</v>
      </c>
      <c r="B13" s="167">
        <v>29200</v>
      </c>
      <c r="C13" s="167">
        <v>29565</v>
      </c>
      <c r="D13" s="168">
        <v>30295</v>
      </c>
      <c r="E13" s="178">
        <v>30660</v>
      </c>
      <c r="F13" s="169"/>
      <c r="G13" s="169"/>
      <c r="H13" s="169"/>
      <c r="I13" s="169"/>
      <c r="J13" s="169"/>
    </row>
    <row r="14" spans="1:10" x14ac:dyDescent="0.25">
      <c r="A14" s="166" t="s">
        <v>115</v>
      </c>
      <c r="B14" s="167">
        <v>17500</v>
      </c>
      <c r="C14" s="168">
        <v>17902</v>
      </c>
      <c r="D14" s="168">
        <v>18403</v>
      </c>
      <c r="E14" s="178">
        <v>18697</v>
      </c>
      <c r="F14" s="169"/>
      <c r="G14" s="169"/>
      <c r="H14" s="169"/>
      <c r="I14" s="169"/>
      <c r="J14" s="169"/>
    </row>
    <row r="15" spans="1:10" x14ac:dyDescent="0.25">
      <c r="A15" s="166" t="s">
        <v>58</v>
      </c>
      <c r="B15" s="167">
        <f t="shared" ref="B15" si="0">+B13+B14</f>
        <v>46700</v>
      </c>
      <c r="C15" s="168">
        <f>29565+17902</f>
        <v>47467</v>
      </c>
      <c r="D15" s="168">
        <f>D13+D14</f>
        <v>48698</v>
      </c>
      <c r="E15" s="178">
        <v>49357</v>
      </c>
      <c r="F15" s="169"/>
      <c r="G15" s="169"/>
      <c r="H15" s="169"/>
      <c r="I15" s="169"/>
      <c r="J15" s="169"/>
    </row>
  </sheetData>
  <pageMargins left="0.7" right="0.7" top="0.75" bottom="0.75" header="0.3" footer="0.3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6</vt:i4>
      </vt:variant>
    </vt:vector>
  </HeadingPairs>
  <TitlesOfParts>
    <vt:vector size="6" baseType="lpstr">
      <vt:lpstr>Information on contractor</vt:lpstr>
      <vt:lpstr>Specification of wages &amp; taxes</vt:lpstr>
      <vt:lpstr>List of subcontractors</vt:lpstr>
      <vt:lpstr>CSV-file</vt:lpstr>
      <vt:lpstr>Kurs</vt:lpstr>
      <vt:lpstr>Allowance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Mickael Storm Sonn</dc:creator>
  <cp:lastModifiedBy>Inge-Marie Jensen Rosing</cp:lastModifiedBy>
  <cp:lastPrinted>2024-06-04T12:04:41Z</cp:lastPrinted>
  <dcterms:created xsi:type="dcterms:W3CDTF">2015-05-04T12:02:48Z</dcterms:created>
  <dcterms:modified xsi:type="dcterms:W3CDTF">2025-06-12T16:27:53Z</dcterms:modified>
</cp:coreProperties>
</file>