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Sulinal dokumenter\"/>
    </mc:Choice>
  </mc:AlternateContent>
  <xr:revisionPtr revIDLastSave="0" documentId="8_{495D71FC-F046-42F3-AD79-3DD9DB5209E4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29070" yWindow="1380" windowWidth="21600" windowHeight="11385" activeTab="1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U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F4" i="4"/>
  <c r="AA129" i="2" l="1"/>
  <c r="AA66" i="2"/>
  <c r="U65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<sst xmlns="http://schemas.openxmlformats.org/spreadsheetml/2006/main" count="1487" uniqueCount="363">
  <si>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</si>
  <si>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</si>
  <si>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</si>
  <si>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</si>
  <si>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</si>
  <si>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</si>
  <si>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</si>
  <si>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</si>
  <si>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</si>
  <si>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</si>
  <si>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</si>
  <si>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</si>
  <si>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</si>
  <si>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</si>
  <si>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</si>
  <si>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</si>
  <si>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</si>
  <si>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</si>
  <si>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</si>
  <si>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</si>
  <si>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</si>
  <si>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</si>
  <si>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</si>
  <si>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</si>
  <si>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</si>
  <si>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</si>
  <si>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</si>
  <si>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</si>
  <si>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</si>
  <si>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</si>
  <si>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</si>
  <si>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</si>
  <si>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</si>
  <si>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</si>
  <si>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</si>
  <si>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</si>
  <si>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</si>
  <si>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</si>
  <si>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</si>
  <si>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</si>
  <si>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</si>
  <si>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</si>
  <si>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</si>
  <si>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</si>
  <si>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</si>
  <si>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</si>
  <si>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</si>
  <si>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</si>
  <si>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</si>
  <si>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</si>
  <si>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</si>
  <si>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</si>
  <si>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</si>
  <si>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</si>
  <si>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</si>
  <si>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</si>
  <si>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</si>
  <si>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</si>
  <si>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</si>
  <si>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</si>
  <si>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</si>
  <si>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</si>
  <si>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</si>
  <si>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</si>
  <si>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</si>
  <si>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</si>
  <si>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</si>
  <si>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</si>
  <si>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</si>
  <si>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</si>
  <si>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</si>
  <si>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</si>
  <si>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</si>
  <si>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</si>
  <si>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</si>
  <si>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</si>
  <si>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</si>
  <si>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</si>
  <si>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</si>
  <si>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</si>
  <si>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</si>
  <si>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</si>
  <si>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</si>
  <si>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</si>
  <si>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</si>
  <si>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</si>
  <si>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</si>
  <si>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</si>
  <si>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</si>
  <si>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</si>
  <si>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</si>
  <si>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</si>
  <si>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</si>
  <si>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</si>
  <si>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</si>
  <si>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</si>
  <si>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</si>
  <si>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</si>
  <si>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</si>
  <si>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</si>
  <si>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</si>
  <si>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</si>
  <si>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</si>
  <si>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</si>
  <si>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</si>
  <si>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</si>
  <si>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</si>
  <si>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</si>
  <si>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</si>
  <si>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</si>
  <si>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</si>
  <si>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</si>
  <si>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</si>
  <si>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</si>
  <si>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</si>
  <si>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</si>
  <si>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</si>
  <si>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</si>
  <si>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</si>
  <si>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</si>
  <si>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</si>
  <si>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</si>
  <si>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</si>
  <si>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</si>
  <si>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</si>
  <si>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</si>
  <si>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</si>
  <si>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</si>
  <si>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</si>
  <si>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</si>
  <si>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</si>
  <si>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</si>
  <si>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</si>
  <si>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</si>
  <si>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</si>
  <si>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</si>
  <si>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</si>
  <si>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</si>
  <si>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</si>
  <si>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</si>
  <si>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</si>
  <si>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</si>
  <si>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</si>
  <si>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</si>
  <si>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</si>
  <si>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</si>
  <si>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</si>
  <si>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</si>
  <si>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</si>
  <si>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</si>
  <si>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</si>
  <si>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</si>
  <si>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</si>
  <si>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</si>
  <si>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</si>
  <si>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</si>
  <si>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</si>
  <si>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</si>
  <si>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</si>
  <si>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</si>
  <si>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</si>
  <si>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</si>
  <si>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</si>
  <si>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</si>
  <si>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</si>
  <si>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</si>
  <si>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</si>
  <si>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</si>
  <si>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</si>
  <si>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</si>
  <si>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</si>
  <si>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</si>
  <si>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</si>
  <si>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</si>
  <si>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</si>
  <si>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</si>
  <si>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</si>
  <si>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</si>
  <si>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</si>
  <si>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</si>
  <si>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</si>
  <si>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</si>
  <si>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</si>
  <si>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</si>
  <si>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</si>
  <si>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</si>
  <si>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</si>
  <si>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</si>
  <si>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</si>
  <si>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</si>
  <si>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</si>
  <si>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</si>
  <si>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</si>
  <si>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</si>
  <si>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</si>
  <si>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</si>
  <si>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</si>
  <si>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</si>
  <si>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</si>
  <si>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</si>
  <si>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</si>
  <si>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</si>
  <si>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</si>
  <si>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</si>
  <si>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</si>
  <si>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</si>
  <si>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</si>
  <si>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</si>
  <si>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</si>
  <si>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</si>
  <si>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</si>
  <si>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</si>
  <si>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</si>
  <si>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</si>
  <si>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</si>
  <si>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</si>
  <si>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</si>
  <si>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</si>
  <si>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</si>
  <si>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</si>
  <si>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</si>
  <si>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</si>
  <si>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</si>
  <si>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</si>
  <si>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</si>
  <si>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</si>
  <si>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</si>
  <si>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</si>
  <si>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</si>
  <si>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</si>
  <si>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</si>
  <si>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</si>
  <si>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</si>
  <si>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</si>
  <si>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</si>
  <si>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</si>
  <si>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</si>
  <si>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</si>
  <si>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</si>
  <si>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</si>
  <si>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</si>
  <si>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</si>
  <si>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</si>
  <si>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</si>
  <si>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</si>
  <si>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</si>
  <si>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</si>
  <si>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</si>
  <si>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</si>
  <si>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</si>
  <si>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</si>
  <si>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</si>
  <si>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</si>
  <si>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</si>
  <si>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</si>
  <si>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</si>
  <si>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</si>
  <si>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</si>
  <si>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</si>
  <si>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</si>
  <si>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</si>
  <si>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</si>
  <si>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</si>
  <si>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</si>
  <si>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</si>
  <si>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</si>
  <si>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</si>
  <si>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</si>
  <si>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</si>
  <si>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</si>
  <si>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</si>
  <si>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</si>
  <si>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</si>
  <si>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</si>
  <si>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</si>
  <si>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</si>
  <si>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</si>
  <si>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</si>
  <si>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</si>
  <si>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</si>
  <si>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</si>
  <si>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</si>
  <si>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</si>
  <si>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</si>
  <si>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</si>
  <si>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</si>
  <si>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</si>
  <si>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</si>
  <si>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</si>
  <si>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</si>
  <si>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</si>
  <si>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</si>
  <si>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</si>
  <si>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</si>
  <si>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</si>
  <si>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</si>
  <si>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</si>
  <si>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</si>
  <si>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</si>
  <si>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</si>
  <si>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</si>
  <si>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</si>
  <si>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</si>
  <si>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</si>
  <si>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</si>
  <si>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</si>
  <si>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</si>
  <si>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</si>
  <si>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</si>
  <si>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</si>
  <si>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</si>
  <si>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</si>
  <si>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</si>
  <si>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</si>
  <si>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</si>
  <si>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</si>
  <si>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</si>
  <si>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</si>
  <si>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</si>
  <si>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</si>
  <si>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</si>
  <si>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</si>
  <si>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</si>
  <si>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</si>
  <si>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</si>
  <si>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</si>
  <si>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</si>
  <si>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</si>
  <si>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</si>
  <si>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</si>
  <si>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</si>
  <si>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</si>
  <si>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</si>
  <si>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</si>
  <si>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</si>
  <si>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</si>
  <si>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</si>
  <si>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</si>
  <si>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</si>
  <si>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</si>
  <si>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</si>
  <si>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</si>
  <si>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</si>
  <si>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</si>
  <si>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</si>
  <si>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</si>
  <si>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</si>
  <si>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</si>
  <si>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</si>
  <si>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</si>
  <si>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Valutakurser (nationalbanken.dk)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</si>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</sst>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Alignment="1">
      <alignment horizontal="center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25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25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25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x14ac:dyDescent="0.25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tabSelected="1"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H8" sqref="H8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199" t="s">
        <v>334</v>
      </c>
      <c r="B2" s="194"/>
      <c r="C2" s="10"/>
      <c r="D2" s="11" t="s">
        <v>1</v>
      </c>
      <c r="E2" s="201" t="s">
        <v>35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May: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May: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0"/>
      <c r="B4" s="194"/>
      <c r="C4" s="10"/>
      <c r="D4" s="11" t="s">
        <v>23</v>
      </c>
      <c r="E4" s="114"/>
      <c r="F4" s="6">
        <v>2023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May: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May</v>
      </c>
      <c r="L7" s="202" t="s">
        <v>49</v>
      </c>
      <c r="M7" s="202" t="str">
        <f>CONCATENATE("Taxable days in ",E2)</f>
        <v>Taxable days in May</v>
      </c>
      <c r="N7" s="202" t="s">
        <v>50</v>
      </c>
      <c r="O7" s="202" t="str">
        <f>CONCATENATE("Days with food/acc. in ",$E$2)</f>
        <v>Days with food/acc. in May</v>
      </c>
      <c r="P7" s="202" t="str">
        <f>CONCATENATE("Value of benefits in ",$E$2,", DKK")</f>
        <v>Value of benefits in May, DKK</v>
      </c>
      <c r="Q7" s="202" t="str">
        <f>CONCATENATE("Salary in ",$E$2)</f>
        <v>Salary in May</v>
      </c>
      <c r="R7" s="202" t="s">
        <v>51</v>
      </c>
      <c r="S7" s="202" t="s">
        <v>52</v>
      </c>
      <c r="T7" s="202" t="str">
        <f>CONCATENATE("Gross  income in ",$E$2,", DKK")</f>
        <v>Gross  income in May, DKK</v>
      </c>
      <c r="U7" s="213" t="str">
        <f>CONCATENATE("Withheld tax in ",$E$2,", DKK")</f>
        <v>Withheld tax in May, DKK</v>
      </c>
      <c r="V7" s="74"/>
      <c r="W7" s="76" t="s">
        <v>53</v>
      </c>
      <c r="X7" s="77" t="str">
        <f>CONCATENATE("Allowance in ",$E$2,", DKK")</f>
        <v>Allowance in May, DKK</v>
      </c>
      <c r="Y7" s="77" t="str">
        <f>CONCATENATE("Value of food/acc. in ",$E$2,", DKK")</f>
        <v>Value of food/acc. in May, DKK</v>
      </c>
      <c r="Z7" s="77" t="str">
        <f>CONCATENATE("Salary in ",$E$2,", DKK")</f>
        <v>Salary in May, DKK</v>
      </c>
      <c r="AA7" s="78" t="str">
        <f>CONCATENATE("Gross salary in ",$E$2,", DKK")</f>
        <v>Gross salary in May,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349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743.83090000000004</v>
      </c>
      <c r="C202" s="146">
        <f>Kurs!C5</f>
        <v>0</v>
      </c>
      <c r="D202" s="146">
        <f>Kurs!D5</f>
        <v>744.5643</v>
      </c>
      <c r="E202" s="146">
        <f>Kurs!E5</f>
        <v>745.18409999999994</v>
      </c>
      <c r="F202" s="146">
        <f>Kurs!F5</f>
        <v>744.84889999999996</v>
      </c>
      <c r="G202" s="146">
        <f>Kurs!G5</f>
        <v>0</v>
      </c>
      <c r="H202" s="146">
        <f>Kurs!H5</f>
        <v>0</v>
      </c>
      <c r="I202" s="146" t="str">
        <f>Kurs!I5</f>
        <v xml:space="preserve"> 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0</v>
      </c>
      <c r="BL202" s="147">
        <f>Kurs!D5</f>
        <v>744.5643</v>
      </c>
      <c r="BM202" s="147">
        <f>Kurs!E5</f>
        <v>745.18409999999994</v>
      </c>
      <c r="BN202" s="147">
        <f>Kurs!F5</f>
        <v>744.84889999999996</v>
      </c>
      <c r="BO202" s="147">
        <f>Kurs!G5</f>
        <v>0</v>
      </c>
      <c r="BP202" s="147">
        <f>Kurs!H5</f>
        <v>0</v>
      </c>
      <c r="BQ202" s="147" t="str">
        <f>Kurs!I5</f>
        <v xml:space="preserve"> 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690.79</v>
      </c>
      <c r="C203" s="146">
        <f>Kurs!C6</f>
        <v>0</v>
      </c>
      <c r="D203" s="146">
        <f>Kurs!D6</f>
        <v>695.54700000000003</v>
      </c>
      <c r="E203" s="146">
        <f>Kurs!E6</f>
        <v>679.25710000000004</v>
      </c>
      <c r="F203" s="146">
        <f>Kurs!F6</f>
        <v>685.0444</v>
      </c>
      <c r="G203" s="146">
        <f>Kurs!G6</f>
        <v>0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</v>
      </c>
      <c r="BK203" s="147">
        <f>Kurs!C6</f>
        <v>0</v>
      </c>
      <c r="BL203" s="147">
        <f>Kurs!D6</f>
        <v>695.54700000000003</v>
      </c>
      <c r="BM203" s="147">
        <f>Kurs!E6</f>
        <v>679.25710000000004</v>
      </c>
      <c r="BN203" s="147">
        <f>Kurs!F6</f>
        <v>685.0444</v>
      </c>
      <c r="BO203" s="147">
        <f>Kurs!G6</f>
        <v>0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336</v>
      </c>
      <c r="B204" s="146">
        <f>Kurs!B7</f>
        <v>513.91999999999996</v>
      </c>
      <c r="C204" s="146">
        <f>Kurs!C7</f>
        <v>0</v>
      </c>
      <c r="D204" s="146">
        <f>Kurs!D7</f>
        <v>508.31700000000001</v>
      </c>
      <c r="E204" s="146">
        <f>Kurs!E7</f>
        <v>503.65530000000001</v>
      </c>
      <c r="F204" s="146">
        <f>Kurs!F7</f>
        <v>506.83780000000002</v>
      </c>
      <c r="G204" s="146">
        <f>Kurs!G7</f>
        <v>0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81</v>
      </c>
      <c r="I211" s="175">
        <v>68</v>
      </c>
      <c r="J211" s="174">
        <f>+H210-H211</f>
        <v>-81</v>
      </c>
      <c r="K211" s="175">
        <f>ABS(+J211/K207)</f>
        <v>0.22191780821917809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17983</v>
      </c>
      <c r="I213" s="175">
        <v>99.23</v>
      </c>
      <c r="J213" s="174">
        <f>+H210-H213</f>
        <v>-17983</v>
      </c>
      <c r="K213" s="175">
        <f>ABS(+J213/K207)</f>
        <v>49.268493150684932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OBmeWNbp7hR5YQr8WKnouUykd1HF38hVN3NrW2S98T3dTV/D9Wm1DDAnysfoP7t+1pcMvKJYbZpOLketZIWJGg==" saltValue="4s9Ynq/vSXxr/sybf54rsg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25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25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25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25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25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F8" sqref="F8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2023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743.83090000000004</v>
      </c>
      <c r="C5" s="141"/>
      <c r="D5" s="141">
        <v>744.5643</v>
      </c>
      <c r="E5" s="141">
        <v>745.18409999999994</v>
      </c>
      <c r="F5" s="163">
        <v>744.84889999999996</v>
      </c>
      <c r="G5" s="163"/>
      <c r="H5" s="163"/>
      <c r="I5" s="164" t="s">
        <v>332</v>
      </c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690.79</v>
      </c>
      <c r="C6" s="141"/>
      <c r="D6" s="141">
        <v>695.54700000000003</v>
      </c>
      <c r="E6" s="141">
        <v>679.25710000000004</v>
      </c>
      <c r="F6" s="163">
        <v>685.0444</v>
      </c>
      <c r="G6" s="163"/>
      <c r="H6" s="163"/>
      <c r="I6" s="164"/>
      <c r="J6" s="141"/>
      <c r="K6" s="141"/>
      <c r="L6" s="141"/>
      <c r="M6" s="141"/>
    </row>
    <row r="7" spans="1:13" ht="15" customHeight="1" x14ac:dyDescent="0.25">
      <c r="A7" s="139" t="s">
        <v>336</v>
      </c>
      <c r="B7" s="141">
        <v>513.91999999999996</v>
      </c>
      <c r="C7" s="141"/>
      <c r="D7" s="141">
        <v>508.31700000000001</v>
      </c>
      <c r="E7" s="141">
        <v>503.65530000000001</v>
      </c>
      <c r="F7" s="163">
        <v>506.83780000000002</v>
      </c>
      <c r="G7" s="163"/>
      <c r="H7" s="163"/>
      <c r="I7" s="164"/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/>
    </row>
    <row r="13" spans="1:13" ht="15" customHeight="1" x14ac:dyDescent="0.25">
      <c r="B13" s="178" t="s">
        <v>350</v>
      </c>
    </row>
    <row r="16" spans="1:13" ht="15" customHeight="1" x14ac:dyDescent="0.25">
      <c r="L16" t="s">
        <v>332</v>
      </c>
    </row>
  </sheetData>
  <sheetProtection algorithmName="SHA-512" hashValue="pXfRSm5PmToQ/nOsoPkuZ0mLjqxnKHuE3Lny/8jITDeVPUuDl4HFUIg9hiTBjdIpiP+xI/mXsaBxW2Zt7uSTVg==" saltValue="Ge66i9FYKG/qDh8eM0fmTQ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81</v>
      </c>
      <c r="D13" s="169"/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81+17902</f>
        <v>17983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3gBq47Lh/hCcFVXytieR8lKsGUIsjxi8iFZKTwtpqCzj2/WIQRaKr9rk43bXsNyvNedyRGNl7GbV2lEqLvAZzA==" saltValue="6rqc1Hj61ZoQG1GlnWclI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2023-06-12T14:45:02Z</dcterms:modified>
</cp:coreProperties>
</file>