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H:\Sitecore arbejde\"/>
    </mc:Choice>
  </mc:AlternateContent>
  <xr:revisionPtr revIDLastSave="0" documentId="8_{F84511B3-6073-4180-B3E8-4952EF393269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-108" yWindow="-108" windowWidth="30936" windowHeight="16896" activeTab="4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07" i="2" l="1"/>
  <c r="X10" i="2" l="1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Z11" i="2" s="1"/>
  <c r="A1" i="3"/>
  <c r="C205" i="2" l="1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M202" i="2"/>
  <c r="C202" i="2"/>
  <c r="D202" i="2"/>
  <c r="E202" i="2"/>
  <c r="F202" i="2"/>
  <c r="G202" i="2"/>
  <c r="H202" i="2"/>
  <c r="I202" i="2"/>
  <c r="J202" i="2"/>
  <c r="K202" i="2"/>
  <c r="L202" i="2"/>
  <c r="B202" i="2"/>
  <c r="Z29" i="2" s="1"/>
  <c r="Z9" i="2"/>
  <c r="Z10" i="2" l="1"/>
  <c r="Z30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 l="1"/>
  <c r="H212" i="2"/>
  <c r="H210" i="2"/>
  <c r="H209" i="2"/>
  <c r="H213" i="2"/>
  <c r="H211" i="2"/>
  <c r="P6" i="3"/>
  <c r="J211" i="2" l="1"/>
  <c r="K211" i="2" s="1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 s="1"/>
  <c r="P213" i="2"/>
  <c r="P215" i="2" s="1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3" i="2" l="1"/>
  <c r="K213" i="2" s="1"/>
  <c r="J210" i="2"/>
  <c r="K210" i="2" s="1"/>
  <c r="Z8" i="2"/>
  <c r="J212" i="2"/>
  <c r="P7" i="3"/>
  <c r="Y35" i="2" l="1"/>
  <c r="T35" i="2" s="1"/>
  <c r="U35" i="2" s="1"/>
  <c r="K212" i="2"/>
  <c r="X9" i="2"/>
  <c r="X8" i="2" s="1"/>
  <c r="Y153" i="2"/>
  <c r="T153" i="2" s="1"/>
  <c r="U153" i="2" s="1"/>
  <c r="Y145" i="2"/>
  <c r="T145" i="2" s="1"/>
  <c r="U145" i="2" s="1"/>
  <c r="Y137" i="2"/>
  <c r="T137" i="2" s="1"/>
  <c r="U137" i="2" s="1"/>
  <c r="Y129" i="2"/>
  <c r="T129" i="2" s="1"/>
  <c r="U129" i="2" s="1"/>
  <c r="Y121" i="2"/>
  <c r="T121" i="2" s="1"/>
  <c r="AA121" i="2" s="1"/>
  <c r="Y113" i="2"/>
  <c r="T113" i="2" s="1"/>
  <c r="AA113" i="2" s="1"/>
  <c r="Y105" i="2"/>
  <c r="T105" i="2" s="1"/>
  <c r="U105" i="2" s="1"/>
  <c r="Y97" i="2"/>
  <c r="T97" i="2" s="1"/>
  <c r="AA97" i="2" s="1"/>
  <c r="Y89" i="2"/>
  <c r="T89" i="2" s="1"/>
  <c r="AA89" i="2" s="1"/>
  <c r="Y81" i="2"/>
  <c r="T81" i="2" s="1"/>
  <c r="U81" i="2" s="1"/>
  <c r="Y73" i="2"/>
  <c r="T73" i="2" s="1"/>
  <c r="AA73" i="2" s="1"/>
  <c r="Y65" i="2"/>
  <c r="T65" i="2" s="1"/>
  <c r="AA65" i="2" s="1"/>
  <c r="Y57" i="2"/>
  <c r="T57" i="2" s="1"/>
  <c r="AA57" i="2" s="1"/>
  <c r="Y49" i="2"/>
  <c r="T49" i="2" s="1"/>
  <c r="AA49" i="2" s="1"/>
  <c r="Y41" i="2"/>
  <c r="T41" i="2" s="1"/>
  <c r="AA41" i="2" s="1"/>
  <c r="Y33" i="2"/>
  <c r="T33" i="2" s="1"/>
  <c r="AA33" i="2" s="1"/>
  <c r="Y25" i="2"/>
  <c r="T25" i="2" s="1"/>
  <c r="AA25" i="2" s="1"/>
  <c r="Y17" i="2"/>
  <c r="T17" i="2" s="1"/>
  <c r="AA17" i="2" s="1"/>
  <c r="Y72" i="2"/>
  <c r="T72" i="2" s="1"/>
  <c r="AA72" i="2" s="1"/>
  <c r="Y56" i="2"/>
  <c r="T56" i="2" s="1"/>
  <c r="AA56" i="2" s="1"/>
  <c r="Y40" i="2"/>
  <c r="T40" i="2" s="1"/>
  <c r="U40" i="2" s="1"/>
  <c r="Y24" i="2"/>
  <c r="T24" i="2" s="1"/>
  <c r="AA24" i="2" s="1"/>
  <c r="Y31" i="2"/>
  <c r="T31" i="2" s="1"/>
  <c r="U31" i="2" s="1"/>
  <c r="Y160" i="2"/>
  <c r="T160" i="2" s="1"/>
  <c r="AA160" i="2" s="1"/>
  <c r="Y152" i="2"/>
  <c r="T152" i="2" s="1"/>
  <c r="AA152" i="2" s="1"/>
  <c r="Y144" i="2"/>
  <c r="T144" i="2" s="1"/>
  <c r="AA144" i="2" s="1"/>
  <c r="Y136" i="2"/>
  <c r="T136" i="2" s="1"/>
  <c r="AA136" i="2" s="1"/>
  <c r="Y128" i="2"/>
  <c r="T128" i="2" s="1"/>
  <c r="AA128" i="2" s="1"/>
  <c r="Y120" i="2"/>
  <c r="T120" i="2" s="1"/>
  <c r="AA120" i="2" s="1"/>
  <c r="Y112" i="2"/>
  <c r="T112" i="2" s="1"/>
  <c r="AA112" i="2" s="1"/>
  <c r="Y104" i="2"/>
  <c r="T104" i="2" s="1"/>
  <c r="AA104" i="2" s="1"/>
  <c r="Y96" i="2"/>
  <c r="T96" i="2" s="1"/>
  <c r="AA96" i="2" s="1"/>
  <c r="Y88" i="2"/>
  <c r="T88" i="2" s="1"/>
  <c r="AA88" i="2" s="1"/>
  <c r="Y80" i="2"/>
  <c r="T80" i="2" s="1"/>
  <c r="AA80" i="2" s="1"/>
  <c r="Y64" i="2"/>
  <c r="T64" i="2" s="1"/>
  <c r="AA64" i="2" s="1"/>
  <c r="Y48" i="2"/>
  <c r="T48" i="2" s="1"/>
  <c r="AA48" i="2" s="1"/>
  <c r="Y32" i="2"/>
  <c r="T32" i="2" s="1"/>
  <c r="AA32" i="2" s="1"/>
  <c r="Y16" i="2"/>
  <c r="T16" i="2" s="1"/>
  <c r="AA16" i="2" s="1"/>
  <c r="Y15" i="2"/>
  <c r="T15" i="2" s="1"/>
  <c r="AA15" i="2" s="1"/>
  <c r="Y159" i="2"/>
  <c r="T159" i="2" s="1"/>
  <c r="U159" i="2" s="1"/>
  <c r="Y151" i="2"/>
  <c r="T151" i="2" s="1"/>
  <c r="U151" i="2" s="1"/>
  <c r="Y143" i="2"/>
  <c r="T143" i="2" s="1"/>
  <c r="U143" i="2" s="1"/>
  <c r="Y135" i="2"/>
  <c r="T135" i="2" s="1"/>
  <c r="U135" i="2" s="1"/>
  <c r="Y127" i="2"/>
  <c r="T127" i="2" s="1"/>
  <c r="U127" i="2" s="1"/>
  <c r="Y119" i="2"/>
  <c r="T119" i="2" s="1"/>
  <c r="U119" i="2" s="1"/>
  <c r="Y111" i="2"/>
  <c r="T111" i="2" s="1"/>
  <c r="U111" i="2" s="1"/>
  <c r="Y103" i="2"/>
  <c r="T103" i="2" s="1"/>
  <c r="U103" i="2" s="1"/>
  <c r="Y95" i="2"/>
  <c r="T95" i="2" s="1"/>
  <c r="U95" i="2" s="1"/>
  <c r="Y87" i="2"/>
  <c r="T87" i="2" s="1"/>
  <c r="U87" i="2" s="1"/>
  <c r="Y79" i="2"/>
  <c r="T79" i="2" s="1"/>
  <c r="U79" i="2" s="1"/>
  <c r="Y71" i="2"/>
  <c r="T71" i="2" s="1"/>
  <c r="AA71" i="2" s="1"/>
  <c r="Y63" i="2"/>
  <c r="T63" i="2" s="1"/>
  <c r="AA63" i="2" s="1"/>
  <c r="Y55" i="2"/>
  <c r="T55" i="2" s="1"/>
  <c r="U55" i="2" s="1"/>
  <c r="Y47" i="2"/>
  <c r="T47" i="2" s="1"/>
  <c r="U47" i="2" s="1"/>
  <c r="Y39" i="2"/>
  <c r="T39" i="2" s="1"/>
  <c r="AA39" i="2" s="1"/>
  <c r="Y23" i="2"/>
  <c r="T23" i="2" s="1"/>
  <c r="AA23" i="2" s="1"/>
  <c r="Y20" i="2"/>
  <c r="T20" i="2" s="1"/>
  <c r="U20" i="2" s="1"/>
  <c r="Y158" i="2"/>
  <c r="T158" i="2" s="1"/>
  <c r="AA158" i="2" s="1"/>
  <c r="Y150" i="2"/>
  <c r="T150" i="2" s="1"/>
  <c r="AA150" i="2" s="1"/>
  <c r="Y142" i="2"/>
  <c r="T142" i="2" s="1"/>
  <c r="AA142" i="2" s="1"/>
  <c r="Y134" i="2"/>
  <c r="T134" i="2" s="1"/>
  <c r="AA134" i="2" s="1"/>
  <c r="Y126" i="2"/>
  <c r="T126" i="2" s="1"/>
  <c r="AA126" i="2" s="1"/>
  <c r="Y118" i="2"/>
  <c r="T118" i="2" s="1"/>
  <c r="AA118" i="2" s="1"/>
  <c r="Y110" i="2"/>
  <c r="T110" i="2" s="1"/>
  <c r="AA110" i="2" s="1"/>
  <c r="Y102" i="2"/>
  <c r="T102" i="2" s="1"/>
  <c r="AA102" i="2" s="1"/>
  <c r="Y94" i="2"/>
  <c r="T94" i="2" s="1"/>
  <c r="AA94" i="2" s="1"/>
  <c r="Y86" i="2"/>
  <c r="T86" i="2" s="1"/>
  <c r="AA86" i="2" s="1"/>
  <c r="Y78" i="2"/>
  <c r="T78" i="2" s="1"/>
  <c r="AA78" i="2" s="1"/>
  <c r="Y70" i="2"/>
  <c r="T70" i="2" s="1"/>
  <c r="U70" i="2" s="1"/>
  <c r="Y62" i="2"/>
  <c r="T62" i="2" s="1"/>
  <c r="U62" i="2" s="1"/>
  <c r="Y54" i="2"/>
  <c r="T54" i="2" s="1"/>
  <c r="U54" i="2" s="1"/>
  <c r="Y46" i="2"/>
  <c r="T46" i="2" s="1"/>
  <c r="U46" i="2" s="1"/>
  <c r="Y38" i="2"/>
  <c r="T38" i="2" s="1"/>
  <c r="U38" i="2" s="1"/>
  <c r="Y30" i="2"/>
  <c r="T30" i="2" s="1"/>
  <c r="U30" i="2" s="1"/>
  <c r="Y22" i="2"/>
  <c r="T22" i="2" s="1"/>
  <c r="AA22" i="2" s="1"/>
  <c r="Y14" i="2"/>
  <c r="T14" i="2" s="1"/>
  <c r="U14" i="2" s="1"/>
  <c r="Y44" i="2"/>
  <c r="T44" i="2" s="1"/>
  <c r="AA44" i="2" s="1"/>
  <c r="Y12" i="2"/>
  <c r="T12" i="2" s="1"/>
  <c r="AA12" i="2" s="1"/>
  <c r="Y157" i="2"/>
  <c r="T157" i="2" s="1"/>
  <c r="U157" i="2" s="1"/>
  <c r="Y149" i="2"/>
  <c r="T149" i="2" s="1"/>
  <c r="U149" i="2" s="1"/>
  <c r="Y141" i="2"/>
  <c r="T141" i="2" s="1"/>
  <c r="AA141" i="2" s="1"/>
  <c r="Y133" i="2"/>
  <c r="T133" i="2" s="1"/>
  <c r="AA133" i="2" s="1"/>
  <c r="Y125" i="2"/>
  <c r="T125" i="2" s="1"/>
  <c r="U125" i="2" s="1"/>
  <c r="Y117" i="2"/>
  <c r="T117" i="2" s="1"/>
  <c r="AA117" i="2" s="1"/>
  <c r="Y109" i="2"/>
  <c r="T109" i="2" s="1"/>
  <c r="U109" i="2" s="1"/>
  <c r="Y101" i="2"/>
  <c r="T101" i="2" s="1"/>
  <c r="U101" i="2" s="1"/>
  <c r="Y93" i="2"/>
  <c r="T93" i="2" s="1"/>
  <c r="U93" i="2" s="1"/>
  <c r="Y85" i="2"/>
  <c r="T85" i="2" s="1"/>
  <c r="AA85" i="2" s="1"/>
  <c r="Y77" i="2"/>
  <c r="T77" i="2" s="1"/>
  <c r="AA77" i="2" s="1"/>
  <c r="Y69" i="2"/>
  <c r="T69" i="2" s="1"/>
  <c r="AA69" i="2" s="1"/>
  <c r="Y61" i="2"/>
  <c r="T61" i="2" s="1"/>
  <c r="AA61" i="2" s="1"/>
  <c r="Y53" i="2"/>
  <c r="T53" i="2" s="1"/>
  <c r="AA53" i="2" s="1"/>
  <c r="Y45" i="2"/>
  <c r="T45" i="2" s="1"/>
  <c r="AA45" i="2" s="1"/>
  <c r="Y37" i="2"/>
  <c r="T37" i="2" s="1"/>
  <c r="AA37" i="2" s="1"/>
  <c r="Y29" i="2"/>
  <c r="T29" i="2" s="1"/>
  <c r="U29" i="2" s="1"/>
  <c r="Y21" i="2"/>
  <c r="T21" i="2" s="1"/>
  <c r="AA21" i="2" s="1"/>
  <c r="Y13" i="2"/>
  <c r="T13" i="2" s="1"/>
  <c r="AA13" i="2" s="1"/>
  <c r="Y52" i="2"/>
  <c r="T52" i="2" s="1"/>
  <c r="AA52" i="2" s="1"/>
  <c r="Y28" i="2"/>
  <c r="T28" i="2" s="1"/>
  <c r="AA28" i="2" s="1"/>
  <c r="Y156" i="2"/>
  <c r="T156" i="2" s="1"/>
  <c r="AA156" i="2" s="1"/>
  <c r="Y148" i="2"/>
  <c r="T148" i="2" s="1"/>
  <c r="AA148" i="2" s="1"/>
  <c r="Y140" i="2"/>
  <c r="T140" i="2" s="1"/>
  <c r="AA140" i="2" s="1"/>
  <c r="Y132" i="2"/>
  <c r="T132" i="2" s="1"/>
  <c r="AA132" i="2" s="1"/>
  <c r="Y124" i="2"/>
  <c r="T124" i="2" s="1"/>
  <c r="AA124" i="2" s="1"/>
  <c r="Y116" i="2"/>
  <c r="T116" i="2" s="1"/>
  <c r="AA116" i="2" s="1"/>
  <c r="Y108" i="2"/>
  <c r="T108" i="2" s="1"/>
  <c r="AA108" i="2" s="1"/>
  <c r="Y100" i="2"/>
  <c r="T100" i="2" s="1"/>
  <c r="AA100" i="2" s="1"/>
  <c r="Y92" i="2"/>
  <c r="T92" i="2" s="1"/>
  <c r="AA92" i="2" s="1"/>
  <c r="Y84" i="2"/>
  <c r="T84" i="2" s="1"/>
  <c r="AA84" i="2" s="1"/>
  <c r="Y76" i="2"/>
  <c r="T76" i="2" s="1"/>
  <c r="AA76" i="2" s="1"/>
  <c r="Y68" i="2"/>
  <c r="T68" i="2" s="1"/>
  <c r="AA68" i="2" s="1"/>
  <c r="Y60" i="2"/>
  <c r="T60" i="2" s="1"/>
  <c r="AA60" i="2" s="1"/>
  <c r="Y36" i="2"/>
  <c r="T36" i="2" s="1"/>
  <c r="AA36" i="2" s="1"/>
  <c r="Y155" i="2"/>
  <c r="T155" i="2" s="1"/>
  <c r="AA155" i="2" s="1"/>
  <c r="Y147" i="2"/>
  <c r="T147" i="2" s="1"/>
  <c r="U147" i="2" s="1"/>
  <c r="Y139" i="2"/>
  <c r="T139" i="2" s="1"/>
  <c r="U139" i="2" s="1"/>
  <c r="Y131" i="2"/>
  <c r="T131" i="2" s="1"/>
  <c r="AA131" i="2" s="1"/>
  <c r="Y123" i="2"/>
  <c r="T123" i="2" s="1"/>
  <c r="AA123" i="2" s="1"/>
  <c r="Y115" i="2"/>
  <c r="T115" i="2" s="1"/>
  <c r="U115" i="2" s="1"/>
  <c r="Y107" i="2"/>
  <c r="T107" i="2" s="1"/>
  <c r="U107" i="2" s="1"/>
  <c r="Y99" i="2"/>
  <c r="T99" i="2" s="1"/>
  <c r="U99" i="2" s="1"/>
  <c r="Y91" i="2"/>
  <c r="T91" i="2" s="1"/>
  <c r="AA91" i="2" s="1"/>
  <c r="Y83" i="2"/>
  <c r="T83" i="2" s="1"/>
  <c r="U83" i="2" s="1"/>
  <c r="Y75" i="2"/>
  <c r="T75" i="2" s="1"/>
  <c r="AA75" i="2" s="1"/>
  <c r="Y67" i="2"/>
  <c r="T67" i="2" s="1"/>
  <c r="AA67" i="2" s="1"/>
  <c r="Y59" i="2"/>
  <c r="T59" i="2" s="1"/>
  <c r="AA59" i="2" s="1"/>
  <c r="Y51" i="2"/>
  <c r="T51" i="2" s="1"/>
  <c r="U51" i="2" s="1"/>
  <c r="Y43" i="2"/>
  <c r="T43" i="2" s="1"/>
  <c r="AA43" i="2" s="1"/>
  <c r="Y27" i="2"/>
  <c r="T27" i="2" s="1"/>
  <c r="AA27" i="2" s="1"/>
  <c r="Y19" i="2"/>
  <c r="T19" i="2" s="1"/>
  <c r="AA19" i="2" s="1"/>
  <c r="Y11" i="2"/>
  <c r="T11" i="2" s="1"/>
  <c r="AA11" i="2" s="1"/>
  <c r="Y130" i="2"/>
  <c r="T130" i="2" s="1"/>
  <c r="AA130" i="2" s="1"/>
  <c r="Y106" i="2"/>
  <c r="T106" i="2" s="1"/>
  <c r="AA106" i="2" s="1"/>
  <c r="Y98" i="2"/>
  <c r="T98" i="2" s="1"/>
  <c r="AA98" i="2" s="1"/>
  <c r="Y82" i="2"/>
  <c r="T82" i="2" s="1"/>
  <c r="AA82" i="2" s="1"/>
  <c r="Y66" i="2"/>
  <c r="T66" i="2" s="1"/>
  <c r="U66" i="2" s="1"/>
  <c r="Y58" i="2"/>
  <c r="T58" i="2" s="1"/>
  <c r="AA58" i="2" s="1"/>
  <c r="Y42" i="2"/>
  <c r="T42" i="2" s="1"/>
  <c r="AA42" i="2" s="1"/>
  <c r="Y26" i="2"/>
  <c r="T26" i="2" s="1"/>
  <c r="AA26" i="2" s="1"/>
  <c r="Y10" i="2"/>
  <c r="T10" i="2" s="1"/>
  <c r="AA10" i="2" s="1"/>
  <c r="Y154" i="2"/>
  <c r="T154" i="2" s="1"/>
  <c r="AA154" i="2" s="1"/>
  <c r="Y146" i="2"/>
  <c r="T146" i="2" s="1"/>
  <c r="AA146" i="2" s="1"/>
  <c r="Y138" i="2"/>
  <c r="T138" i="2" s="1"/>
  <c r="AA138" i="2" s="1"/>
  <c r="Y122" i="2"/>
  <c r="T122" i="2" s="1"/>
  <c r="AA122" i="2" s="1"/>
  <c r="Y114" i="2"/>
  <c r="T114" i="2" s="1"/>
  <c r="AA114" i="2" s="1"/>
  <c r="Y90" i="2"/>
  <c r="T90" i="2" s="1"/>
  <c r="AA90" i="2" s="1"/>
  <c r="Y74" i="2"/>
  <c r="T74" i="2" s="1"/>
  <c r="AA74" i="2" s="1"/>
  <c r="Y50" i="2"/>
  <c r="T50" i="2" s="1"/>
  <c r="AA50" i="2" s="1"/>
  <c r="Y34" i="2"/>
  <c r="T34" i="2" s="1"/>
  <c r="U34" i="2" s="1"/>
  <c r="Y18" i="2"/>
  <c r="T18" i="2" s="1"/>
  <c r="AA18" i="2" s="1"/>
  <c r="Y9" i="2"/>
  <c r="T9" i="2" s="1"/>
  <c r="AA9" i="2" s="1"/>
  <c r="Y161" i="2"/>
  <c r="T161" i="2" s="1"/>
  <c r="AA161" i="2" s="1"/>
  <c r="AA129" i="2"/>
  <c r="F4" i="4"/>
  <c r="AA66" i="2" l="1"/>
  <c r="U65" i="2"/>
  <c r="U85" i="2"/>
  <c r="AA95" i="2"/>
  <c r="U24" i="2"/>
  <c r="AA35" i="2"/>
  <c r="U113" i="2"/>
  <c r="U112" i="2"/>
  <c r="U33" i="2"/>
  <c r="AA159" i="2"/>
  <c r="U80" i="2"/>
  <c r="U110" i="2"/>
  <c r="U69" i="2"/>
  <c r="U56" i="2"/>
  <c r="U23" i="2"/>
  <c r="U160" i="2"/>
  <c r="AA46" i="2"/>
  <c r="U48" i="2"/>
  <c r="U96" i="2"/>
  <c r="AA149" i="2"/>
  <c r="AA127" i="2"/>
  <c r="U97" i="2"/>
  <c r="AA145" i="2"/>
  <c r="U16" i="2"/>
  <c r="AA107" i="2"/>
  <c r="U124" i="2"/>
  <c r="U117" i="2"/>
  <c r="U43" i="2"/>
  <c r="U21" i="2"/>
  <c r="U60" i="2"/>
  <c r="AA151" i="2"/>
  <c r="AA101" i="2"/>
  <c r="U126" i="2"/>
  <c r="AA87" i="2"/>
  <c r="U77" i="2"/>
  <c r="AA20" i="2"/>
  <c r="AA153" i="2"/>
  <c r="U25" i="2"/>
  <c r="U116" i="2"/>
  <c r="U88" i="2"/>
  <c r="U36" i="2"/>
  <c r="U102" i="2"/>
  <c r="U13" i="2"/>
  <c r="U106" i="2"/>
  <c r="U114" i="2"/>
  <c r="U27" i="2"/>
  <c r="U121" i="2"/>
  <c r="U152" i="2"/>
  <c r="U89" i="2"/>
  <c r="AA79" i="2"/>
  <c r="AA111" i="2"/>
  <c r="U144" i="2"/>
  <c r="AA81" i="2"/>
  <c r="U12" i="2"/>
  <c r="U49" i="2"/>
  <c r="AA62" i="2"/>
  <c r="AA47" i="2"/>
  <c r="AA30" i="2"/>
  <c r="U94" i="2"/>
  <c r="AA83" i="2"/>
  <c r="U155" i="2"/>
  <c r="U37" i="2"/>
  <c r="U64" i="2"/>
  <c r="U72" i="2"/>
  <c r="U136" i="2"/>
  <c r="U26" i="2"/>
  <c r="AA137" i="2"/>
  <c r="U73" i="2"/>
  <c r="U140" i="2"/>
  <c r="AA99" i="2"/>
  <c r="U141" i="2"/>
  <c r="U123" i="2"/>
  <c r="U76" i="2"/>
  <c r="U58" i="2"/>
  <c r="AA34" i="2"/>
  <c r="U161" i="2"/>
  <c r="AA38" i="2"/>
  <c r="U59" i="2"/>
  <c r="U18" i="2"/>
  <c r="U120" i="2"/>
  <c r="U128" i="2"/>
  <c r="U75" i="2"/>
  <c r="U156" i="2"/>
  <c r="U142" i="2"/>
  <c r="U63" i="2"/>
  <c r="U91" i="2"/>
  <c r="U19" i="2"/>
  <c r="U90" i="2"/>
  <c r="U10" i="2"/>
  <c r="U53" i="2"/>
  <c r="U158" i="2"/>
  <c r="U130" i="2"/>
  <c r="U108" i="2"/>
  <c r="AA143" i="2"/>
  <c r="AA139" i="2"/>
  <c r="AA14" i="2"/>
  <c r="U50" i="2"/>
  <c r="U154" i="2"/>
  <c r="U42" i="2"/>
  <c r="U17" i="2"/>
  <c r="U92" i="2"/>
  <c r="U52" i="2"/>
  <c r="U98" i="2"/>
  <c r="U133" i="2"/>
  <c r="U78" i="2"/>
  <c r="U67" i="2"/>
  <c r="U134" i="2"/>
  <c r="U45" i="2"/>
  <c r="AA40" i="2"/>
  <c r="U57" i="2"/>
  <c r="U131" i="2"/>
  <c r="AA109" i="2"/>
  <c r="U44" i="2"/>
  <c r="AA135" i="2"/>
  <c r="AA55" i="2"/>
  <c r="U32" i="2"/>
  <c r="U148" i="2"/>
  <c r="AA119" i="2"/>
  <c r="AA70" i="2"/>
  <c r="U84" i="2"/>
  <c r="U39" i="2"/>
  <c r="AA103" i="2"/>
  <c r="U15" i="2"/>
  <c r="U138" i="2"/>
  <c r="U104" i="2"/>
  <c r="AA31" i="2"/>
  <c r="AA157" i="2"/>
  <c r="U132" i="2"/>
  <c r="AA54" i="2"/>
  <c r="U11" i="2"/>
  <c r="AA147" i="2"/>
  <c r="AA93" i="2"/>
  <c r="U100" i="2"/>
  <c r="U68" i="2"/>
  <c r="T2" i="2"/>
  <c r="U86" i="2"/>
  <c r="U146" i="2"/>
  <c r="U28" i="2"/>
  <c r="U9" i="2"/>
  <c r="G4" i="4" s="1"/>
  <c r="U71" i="2"/>
  <c r="U22" i="2"/>
  <c r="U61" i="2"/>
  <c r="U41" i="2"/>
  <c r="AA125" i="2"/>
  <c r="AA115" i="2"/>
  <c r="AA105" i="2"/>
  <c r="U118" i="2"/>
  <c r="U150" i="2"/>
  <c r="AA51" i="2"/>
  <c r="U122" i="2"/>
  <c r="Y8" i="2"/>
  <c r="U74" i="2"/>
  <c r="AA29" i="2"/>
  <c r="U82" i="2"/>
  <c r="H4" i="4"/>
  <c r="T4" i="2" l="1"/>
  <c r="T3" i="2"/>
  <c r="AA8" i="2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<sst xmlns="http://schemas.openxmlformats.org/spreadsheetml/2006/main" count="1486" uniqueCount="363">
  <si>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</si>
  <si>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</si>
  <si>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</si>
  <si>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</si>
  <si>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</si>
  <si>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</si>
  <si>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</si>
  <si>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</si>
  <si>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</si>
  <si>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</si>
  <si>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</si>
  <si>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</si>
  <si>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</si>
  <si>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</si>
  <si>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</si>
  <si>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</si>
  <si>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</si>
  <si>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</si>
  <si>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</si>
  <si>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</si>
  <si>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</si>
  <si>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</si>
  <si>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</si>
  <si>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</si>
  <si>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</si>
  <si>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</si>
  <si>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</si>
  <si>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</si>
  <si>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</si>
  <si>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</si>
  <si>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</si>
  <si>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</si>
  <si>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</si>
  <si>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</si>
  <si>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</si>
  <si>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</si>
  <si>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</si>
  <si>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</si>
  <si>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</si>
  <si>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</si>
  <si>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</si>
  <si>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</si>
  <si>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</si>
  <si>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</si>
  <si>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</si>
  <si>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</si>
  <si>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</si>
  <si>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</si>
  <si>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</si>
  <si>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</si>
  <si>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</si>
  <si>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</si>
  <si>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</si>
  <si>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</si>
  <si>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</si>
  <si>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</si>
  <si>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</si>
  <si>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</si>
  <si>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</si>
  <si>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</si>
  <si>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</si>
  <si>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</si>
  <si>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</si>
  <si>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</si>
  <si>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</si>
  <si>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</si>
  <si>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</si>
  <si>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</si>
  <si>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</si>
  <si>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</si>
  <si>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</si>
  <si>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</si>
  <si>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</si>
  <si>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</si>
  <si>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</si>
  <si>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</si>
  <si>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</si>
  <si>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</si>
  <si>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</si>
  <si>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</si>
  <si>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</si>
  <si>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</si>
  <si>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</si>
  <si>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</si>
  <si>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</si>
  <si>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</si>
  <si>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</si>
  <si>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</si>
  <si>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</si>
  <si>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</si>
  <si>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</si>
  <si>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</si>
  <si>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</si>
  <si>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</si>
  <si>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</si>
  <si>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</si>
  <si>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</si>
  <si>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</si>
  <si>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</si>
  <si>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</si>
  <si>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</si>
  <si>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</si>
  <si>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</si>
  <si>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</si>
  <si>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</si>
  <si>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</si>
  <si>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</si>
  <si>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</si>
  <si>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</si>
  <si>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</si>
  <si>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</si>
  <si>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</si>
  <si>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</si>
  <si>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</si>
  <si>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</si>
  <si>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</si>
  <si>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</si>
  <si>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</si>
  <si>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</si>
  <si>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</si>
  <si>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</si>
  <si>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</si>
  <si>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</si>
  <si>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</si>
  <si>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</si>
  <si>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</si>
  <si>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</si>
  <si>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</si>
  <si>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</si>
  <si>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</si>
  <si>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</si>
  <si>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</si>
  <si>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</si>
  <si>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</si>
  <si>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</si>
  <si>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</si>
  <si>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</si>
  <si>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</si>
  <si>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</si>
  <si>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</si>
  <si>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</si>
  <si>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</si>
  <si>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</si>
  <si>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</si>
  <si>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</si>
  <si>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</si>
  <si>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</si>
  <si>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</si>
  <si>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</si>
  <si>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</si>
  <si>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</si>
  <si>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</si>
  <si>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</si>
  <si>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</si>
  <si>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</si>
  <si>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</si>
  <si>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</si>
  <si>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</si>
  <si>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</si>
  <si>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</si>
  <si>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</si>
  <si>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</si>
  <si>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</si>
  <si>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</si>
  <si>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</si>
  <si>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</si>
  <si>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</si>
  <si>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</si>
  <si>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</si>
  <si>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</si>
  <si>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</si>
  <si>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</si>
  <si>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</si>
  <si>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</si>
  <si>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</si>
  <si>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</si>
  <si>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</si>
  <si>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</si>
  <si>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</si>
  <si>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</si>
  <si>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</si>
  <si>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</si>
  <si>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</si>
  <si>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</si>
  <si>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</si>
  <si>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</si>
  <si>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</si>
  <si>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</si>
  <si>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</si>
  <si>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</si>
  <si>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</si>
  <si>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</si>
  <si>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</si>
  <si>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</si>
  <si>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</si>
  <si>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</si>
  <si>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</si>
  <si>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</si>
  <si>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</si>
  <si>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</si>
  <si>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</si>
  <si>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</si>
  <si>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</si>
  <si>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</si>
  <si>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</si>
  <si>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</si>
  <si>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</si>
  <si>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</si>
  <si>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</si>
  <si>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</si>
  <si>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</si>
  <si>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</si>
  <si>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</si>
  <si>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</si>
  <si>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</si>
  <si>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</si>
  <si>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</si>
  <si>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</si>
  <si>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</si>
  <si>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</si>
  <si>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</si>
  <si>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</si>
  <si>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</si>
  <si>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</si>
  <si>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</si>
  <si>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</si>
  <si>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</si>
  <si>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</si>
  <si>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</si>
  <si>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</si>
  <si>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</si>
  <si>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</si>
  <si>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</si>
  <si>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</si>
  <si>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</si>
  <si>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</si>
  <si>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</si>
  <si>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</si>
  <si>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</si>
  <si>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</si>
  <si>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</si>
  <si>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</si>
  <si>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</si>
  <si>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</si>
  <si>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</si>
  <si>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</si>
  <si>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</si>
  <si>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</si>
  <si>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</si>
  <si>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</si>
  <si>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</si>
  <si>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</si>
  <si>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</si>
  <si>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</si>
  <si>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</si>
  <si>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</si>
  <si>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</si>
  <si>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</si>
  <si>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</si>
  <si>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</si>
  <si>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</si>
  <si>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</si>
  <si>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</si>
  <si>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</si>
  <si>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</si>
  <si>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</si>
  <si>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</si>
  <si>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</si>
  <si>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</si>
  <si>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</si>
  <si>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</si>
  <si>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</si>
  <si>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</si>
  <si>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</si>
  <si>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</si>
  <si>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</si>
  <si>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</si>
  <si>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</si>
  <si>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</si>
  <si>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</si>
  <si>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</si>
  <si>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</si>
  <si>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</si>
  <si>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</si>
  <si>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</si>
  <si>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</si>
  <si>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</si>
  <si>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</si>
  <si>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</si>
  <si>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</si>
  <si>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</si>
  <si>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</si>
  <si>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</si>
  <si>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</si>
  <si>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</si>
  <si>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</si>
  <si>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</si>
  <si>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</si>
  <si>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</si>
  <si>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</si>
  <si>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</si>
  <si>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</si>
  <si>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</si>
  <si>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</si>
  <si>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</si>
  <si>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</si>
  <si>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</si>
  <si>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</si>
  <si>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</si>
  <si>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</si>
  <si>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</si>
  <si>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</si>
  <si>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</si>
  <si>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</si>
  <si>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</si>
  <si>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</si>
  <si>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</si>
  <si>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</si>
  <si>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</si>
  <si>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</si>
  <si>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</si>
  <si>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</si>
  <si>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</si>
  <si>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</si>
  <si>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</si>
  <si>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</si>
  <si>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</si>
  <si>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</si>
  <si>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</si>
  <si>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</si>
  <si>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</si>
  <si>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</si>
  <si>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</si>
  <si>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</si>
  <si>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</si>
  <si>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</si>
  <si>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</si>
  <si>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</si>
  <si>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</si>
  <si>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</si>
  <si>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</si>
  <si>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</si>
  <si>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</si>
  <si>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</si>
  <si>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</si>
  <si>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</si>
  <si>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</si>
  <si>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</si>
  <si>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</si>
  <si>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</si>
  <si>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</si>
  <si>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</si>
  <si>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</si>
  <si>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</si>
  <si>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</si>
  <si>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</si>
  <si>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</si>
  <si>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</si>
  <si>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</si>
  <si>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</si>
  <si>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</si>
  <si>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Full</t>
  </si>
  <si>
    <t>Valutakurser (nationalbanken.dk)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</si>
</sst>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6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u/>
      <sz val="11"/>
      <color theme="10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9">
    <xf numFmtId="0" fontId="0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45" fillId="0" borderId="0" applyNumberFormat="0" applyFill="0" applyBorder="0" applyAlignment="0" applyProtection="0"/>
  </cellStyleXfs>
  <cellXfs count="229">
    <xf numFmtId="0" fontId="0" fillId="0" borderId="0" xfId="0"/>
    <xf numFmtId="0" fontId="0" fillId="2" borderId="0" xfId="0" applyFill="1"/>
    <xf numFmtId="0" fontId="8" fillId="2" borderId="0" xfId="0" applyFont="1" applyFill="1"/>
    <xf numFmtId="0" fontId="9" fillId="3" borderId="1" xfId="0" applyFont="1" applyFill="1" applyBorder="1"/>
    <xf numFmtId="0" fontId="11" fillId="3" borderId="3" xfId="0" applyFont="1" applyFill="1" applyBorder="1"/>
    <xf numFmtId="0" fontId="9" fillId="3" borderId="5" xfId="0" applyFont="1" applyFill="1" applyBorder="1" applyAlignment="1">
      <alignment vertical="center" wrapText="1"/>
    </xf>
    <xf numFmtId="0" fontId="9" fillId="2" borderId="0" xfId="0" applyFont="1" applyFill="1"/>
    <xf numFmtId="0" fontId="13" fillId="2" borderId="0" xfId="0" applyFont="1" applyFill="1"/>
    <xf numFmtId="0" fontId="15" fillId="2" borderId="0" xfId="0" applyFont="1" applyFill="1"/>
    <xf numFmtId="0" fontId="0" fillId="2" borderId="0" xfId="0" applyFill="1" applyAlignment="1">
      <alignment vertical="top"/>
    </xf>
    <xf numFmtId="0" fontId="11" fillId="3" borderId="0" xfId="0" applyFont="1" applyFill="1" applyAlignment="1">
      <alignment horizontal="right"/>
    </xf>
    <xf numFmtId="0" fontId="9" fillId="3" borderId="0" xfId="0" applyFont="1" applyFill="1" applyAlignment="1">
      <alignment horizontal="right"/>
    </xf>
    <xf numFmtId="0" fontId="17" fillId="3" borderId="7" xfId="0" applyFont="1" applyFill="1" applyBorder="1" applyAlignment="1">
      <alignment horizontal="center" vertical="center"/>
    </xf>
    <xf numFmtId="0" fontId="17" fillId="3" borderId="0" xfId="0" applyFont="1" applyFill="1"/>
    <xf numFmtId="0" fontId="17" fillId="3" borderId="8" xfId="0" applyFont="1" applyFill="1" applyBorder="1"/>
    <xf numFmtId="0" fontId="17" fillId="4" borderId="19" xfId="0" applyFont="1" applyFill="1" applyBorder="1" applyAlignment="1">
      <alignment horizontal="center" vertical="center"/>
    </xf>
    <xf numFmtId="0" fontId="9" fillId="3" borderId="0" xfId="0" applyFont="1" applyFill="1"/>
    <xf numFmtId="0" fontId="19" fillId="3" borderId="8" xfId="0" applyFont="1" applyFill="1" applyBorder="1"/>
    <xf numFmtId="0" fontId="17" fillId="3" borderId="0" xfId="0" applyFont="1" applyFill="1" applyAlignment="1">
      <alignment horizontal="center"/>
    </xf>
    <xf numFmtId="0" fontId="15" fillId="4" borderId="20" xfId="0" applyFont="1" applyFill="1" applyBorder="1" applyAlignment="1">
      <alignment horizontal="center"/>
    </xf>
    <xf numFmtId="0" fontId="17" fillId="3" borderId="0" xfId="0" applyFont="1" applyFill="1" applyAlignment="1">
      <alignment vertical="center"/>
    </xf>
    <xf numFmtId="0" fontId="20" fillId="3" borderId="0" xfId="0" applyFont="1" applyFill="1"/>
    <xf numFmtId="0" fontId="15" fillId="2" borderId="1" xfId="0" applyFont="1" applyFill="1" applyBorder="1" applyAlignment="1">
      <alignment horizontal="center"/>
    </xf>
    <xf numFmtId="0" fontId="17" fillId="3" borderId="0" xfId="0" applyFont="1" applyFill="1" applyAlignment="1">
      <alignment wrapText="1"/>
    </xf>
    <xf numFmtId="0" fontId="17" fillId="3" borderId="0" xfId="0" applyFont="1" applyFill="1" applyAlignment="1">
      <alignment horizontal="left" wrapText="1"/>
    </xf>
    <xf numFmtId="0" fontId="21" fillId="3" borderId="0" xfId="0" applyFont="1" applyFill="1"/>
    <xf numFmtId="0" fontId="15" fillId="2" borderId="3" xfId="0" applyFont="1" applyFill="1" applyBorder="1" applyAlignment="1">
      <alignment horizontal="center"/>
    </xf>
    <xf numFmtId="0" fontId="22" fillId="3" borderId="0" xfId="0" applyFont="1" applyFill="1" applyAlignment="1">
      <alignment horizontal="right"/>
    </xf>
    <xf numFmtId="3" fontId="13" fillId="2" borderId="0" xfId="0" applyNumberFormat="1" applyFont="1" applyFill="1"/>
    <xf numFmtId="0" fontId="19" fillId="3" borderId="0" xfId="0" applyFont="1" applyFill="1"/>
    <xf numFmtId="1" fontId="15" fillId="2" borderId="5" xfId="0" applyNumberFormat="1" applyFont="1" applyFill="1" applyBorder="1" applyAlignment="1">
      <alignment horizontal="center"/>
    </xf>
    <xf numFmtId="0" fontId="15" fillId="2" borderId="19" xfId="0" applyFont="1" applyFill="1" applyBorder="1" applyAlignment="1">
      <alignment horizontal="center"/>
    </xf>
    <xf numFmtId="0" fontId="17" fillId="3" borderId="8" xfId="0" applyFont="1" applyFill="1" applyBorder="1" applyAlignment="1">
      <alignment horizontal="left"/>
    </xf>
    <xf numFmtId="0" fontId="9" fillId="3" borderId="19" xfId="0" applyFont="1" applyFill="1" applyBorder="1"/>
    <xf numFmtId="0" fontId="15" fillId="2" borderId="15" xfId="0" applyFont="1" applyFill="1" applyBorder="1" applyAlignment="1">
      <alignment horizontal="center"/>
    </xf>
    <xf numFmtId="0" fontId="9" fillId="3" borderId="0" xfId="0" applyFont="1" applyFill="1" applyAlignment="1">
      <alignment horizontal="left"/>
    </xf>
    <xf numFmtId="0" fontId="11" fillId="3" borderId="0" xfId="0" applyFont="1" applyFill="1"/>
    <xf numFmtId="0" fontId="15" fillId="2" borderId="0" xfId="0" applyFont="1" applyFill="1" applyAlignment="1">
      <alignment horizontal="center"/>
    </xf>
    <xf numFmtId="0" fontId="17" fillId="3" borderId="0" xfId="0" applyFont="1" applyFill="1" applyAlignment="1">
      <alignment horizontal="left"/>
    </xf>
    <xf numFmtId="0" fontId="18" fillId="3" borderId="0" xfId="0" applyFont="1" applyFill="1" applyAlignment="1">
      <alignment horizontal="center" vertical="center"/>
    </xf>
    <xf numFmtId="2" fontId="9" fillId="2" borderId="0" xfId="0" applyNumberFormat="1" applyFont="1" applyFill="1"/>
    <xf numFmtId="165" fontId="9" fillId="2" borderId="0" xfId="0" applyNumberFormat="1" applyFont="1" applyFill="1"/>
    <xf numFmtId="1" fontId="15" fillId="2" borderId="21" xfId="0" applyNumberFormat="1" applyFont="1" applyFill="1" applyBorder="1" applyAlignment="1">
      <alignment horizontal="center"/>
    </xf>
    <xf numFmtId="0" fontId="15" fillId="2" borderId="23" xfId="0" applyFont="1" applyFill="1" applyBorder="1" applyAlignment="1">
      <alignment horizontal="center"/>
    </xf>
    <xf numFmtId="0" fontId="18" fillId="3" borderId="0" xfId="0" applyFont="1" applyFill="1" applyAlignment="1">
      <alignment horizontal="left" vertical="center"/>
    </xf>
    <xf numFmtId="0" fontId="18" fillId="3" borderId="21" xfId="0" applyFont="1" applyFill="1" applyBorder="1" applyAlignment="1">
      <alignment horizontal="center" vertical="center"/>
    </xf>
    <xf numFmtId="0" fontId="9" fillId="3" borderId="23" xfId="0" applyFont="1" applyFill="1" applyBorder="1"/>
    <xf numFmtId="0" fontId="18" fillId="2" borderId="0" xfId="0" applyFont="1" applyFill="1"/>
    <xf numFmtId="0" fontId="24" fillId="3" borderId="0" xfId="0" applyFont="1" applyFill="1" applyAlignment="1">
      <alignment horizontal="center"/>
    </xf>
    <xf numFmtId="0" fontId="24" fillId="3" borderId="0" xfId="0" applyFont="1" applyFill="1"/>
    <xf numFmtId="0" fontId="9" fillId="3" borderId="20" xfId="0" applyFont="1" applyFill="1" applyBorder="1"/>
    <xf numFmtId="0" fontId="9" fillId="3" borderId="16" xfId="0" applyFont="1" applyFill="1" applyBorder="1"/>
    <xf numFmtId="0" fontId="18" fillId="3" borderId="1" xfId="0" applyFont="1" applyFill="1" applyBorder="1" applyAlignment="1">
      <alignment horizontal="center" vertical="center"/>
    </xf>
    <xf numFmtId="0" fontId="11" fillId="3" borderId="17" xfId="0" applyFont="1" applyFill="1" applyBorder="1"/>
    <xf numFmtId="0" fontId="18" fillId="3" borderId="3" xfId="0" applyFont="1" applyFill="1" applyBorder="1" applyAlignment="1">
      <alignment horizontal="center" vertical="center"/>
    </xf>
    <xf numFmtId="0" fontId="9" fillId="3" borderId="17" xfId="0" applyFont="1" applyFill="1" applyBorder="1"/>
    <xf numFmtId="0" fontId="18" fillId="3" borderId="5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left" vertical="top" wrapText="1"/>
    </xf>
    <xf numFmtId="0" fontId="9" fillId="3" borderId="21" xfId="0" applyFont="1" applyFill="1" applyBorder="1" applyAlignment="1">
      <alignment vertical="center" wrapText="1"/>
    </xf>
    <xf numFmtId="0" fontId="25" fillId="3" borderId="15" xfId="0" applyFont="1" applyFill="1" applyBorder="1"/>
    <xf numFmtId="0" fontId="25" fillId="3" borderId="0" xfId="0" applyFont="1" applyFill="1" applyAlignment="1">
      <alignment horizontal="center"/>
    </xf>
    <xf numFmtId="0" fontId="17" fillId="3" borderId="10" xfId="0" applyFont="1" applyFill="1" applyBorder="1"/>
    <xf numFmtId="0" fontId="9" fillId="3" borderId="5" xfId="0" applyFont="1" applyFill="1" applyBorder="1" applyAlignment="1">
      <alignment horizontal="center" vertical="center"/>
    </xf>
    <xf numFmtId="0" fontId="17" fillId="3" borderId="12" xfId="0" applyFont="1" applyFill="1" applyBorder="1"/>
    <xf numFmtId="3" fontId="18" fillId="3" borderId="16" xfId="0" applyNumberFormat="1" applyFont="1" applyFill="1" applyBorder="1" applyAlignment="1">
      <alignment horizontal="center" vertical="center"/>
    </xf>
    <xf numFmtId="0" fontId="17" fillId="3" borderId="12" xfId="0" applyFont="1" applyFill="1" applyBorder="1" applyAlignment="1">
      <alignment horizontal="left"/>
    </xf>
    <xf numFmtId="3" fontId="18" fillId="3" borderId="17" xfId="0" applyNumberFormat="1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/>
    </xf>
    <xf numFmtId="0" fontId="25" fillId="3" borderId="3" xfId="0" applyFont="1" applyFill="1" applyBorder="1" applyAlignment="1">
      <alignment horizontal="center"/>
    </xf>
    <xf numFmtId="0" fontId="25" fillId="3" borderId="5" xfId="0" applyFont="1" applyFill="1" applyBorder="1" applyAlignment="1">
      <alignment vertical="center" wrapText="1"/>
    </xf>
    <xf numFmtId="3" fontId="18" fillId="3" borderId="18" xfId="0" applyNumberFormat="1" applyFont="1" applyFill="1" applyBorder="1" applyAlignment="1">
      <alignment horizontal="center" vertical="center"/>
    </xf>
    <xf numFmtId="3" fontId="9" fillId="3" borderId="18" xfId="0" applyNumberFormat="1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/>
    </xf>
    <xf numFmtId="0" fontId="26" fillId="2" borderId="0" xfId="0" applyFont="1" applyFill="1"/>
    <xf numFmtId="0" fontId="9" fillId="2" borderId="0" xfId="0" applyFont="1" applyFill="1" applyAlignment="1">
      <alignment vertical="center" wrapText="1"/>
    </xf>
    <xf numFmtId="0" fontId="26" fillId="2" borderId="0" xfId="0" applyFont="1" applyFill="1" applyAlignment="1">
      <alignment horizontal="right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27" fillId="2" borderId="0" xfId="0" applyFont="1" applyFill="1"/>
    <xf numFmtId="0" fontId="25" fillId="3" borderId="17" xfId="0" applyFont="1" applyFill="1" applyBorder="1" applyAlignment="1">
      <alignment horizontal="center" vertical="center"/>
    </xf>
    <xf numFmtId="0" fontId="25" fillId="3" borderId="1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vertical="center" wrapText="1"/>
    </xf>
    <xf numFmtId="3" fontId="9" fillId="3" borderId="11" xfId="0" applyNumberFormat="1" applyFont="1" applyFill="1" applyBorder="1" applyAlignment="1">
      <alignment horizontal="center" vertical="center" wrapText="1"/>
    </xf>
    <xf numFmtId="3" fontId="9" fillId="3" borderId="13" xfId="0" applyNumberFormat="1" applyFont="1" applyFill="1" applyBorder="1" applyAlignment="1">
      <alignment horizontal="center" vertical="center" wrapText="1"/>
    </xf>
    <xf numFmtId="0" fontId="25" fillId="3" borderId="19" xfId="0" applyFont="1" applyFill="1" applyBorder="1" applyAlignment="1">
      <alignment horizontal="center" vertical="center"/>
    </xf>
    <xf numFmtId="3" fontId="25" fillId="3" borderId="9" xfId="0" applyNumberFormat="1" applyFont="1" applyFill="1" applyBorder="1" applyAlignment="1">
      <alignment horizontal="center" vertical="center" wrapText="1"/>
    </xf>
    <xf numFmtId="3" fontId="25" fillId="3" borderId="13" xfId="0" applyNumberFormat="1" applyFont="1" applyFill="1" applyBorder="1" applyAlignment="1">
      <alignment horizontal="center" vertical="center" wrapText="1"/>
    </xf>
    <xf numFmtId="4" fontId="9" fillId="3" borderId="1" xfId="0" applyNumberFormat="1" applyFont="1" applyFill="1" applyBorder="1" applyAlignment="1">
      <alignment horizontal="center" vertical="center" wrapText="1"/>
    </xf>
    <xf numFmtId="3" fontId="9" fillId="3" borderId="3" xfId="0" applyNumberFormat="1" applyFont="1" applyFill="1" applyBorder="1" applyAlignment="1">
      <alignment horizontal="center" vertical="center" wrapText="1"/>
    </xf>
    <xf numFmtId="3" fontId="9" fillId="3" borderId="21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3" fontId="9" fillId="3" borderId="0" xfId="0" applyNumberFormat="1" applyFont="1" applyFill="1" applyAlignment="1">
      <alignment horizontal="center" vertical="center" wrapText="1"/>
    </xf>
    <xf numFmtId="0" fontId="25" fillId="3" borderId="22" xfId="0" applyFont="1" applyFill="1" applyBorder="1" applyAlignment="1">
      <alignment horizontal="center" vertical="center"/>
    </xf>
    <xf numFmtId="4" fontId="9" fillId="3" borderId="16" xfId="0" applyNumberFormat="1" applyFont="1" applyFill="1" applyBorder="1" applyAlignment="1">
      <alignment horizontal="center" vertical="center" wrapText="1"/>
    </xf>
    <xf numFmtId="3" fontId="9" fillId="3" borderId="17" xfId="0" applyNumberFormat="1" applyFont="1" applyFill="1" applyBorder="1" applyAlignment="1">
      <alignment horizontal="center" vertical="center" wrapText="1"/>
    </xf>
    <xf numFmtId="3" fontId="9" fillId="3" borderId="18" xfId="0" applyNumberFormat="1" applyFont="1" applyFill="1" applyBorder="1" applyAlignment="1">
      <alignment horizontal="center" vertical="center" wrapText="1"/>
    </xf>
    <xf numFmtId="0" fontId="13" fillId="2" borderId="0" xfId="0" applyFont="1" applyFill="1" applyAlignment="1">
      <alignment vertical="center" wrapText="1"/>
    </xf>
    <xf numFmtId="0" fontId="18" fillId="2" borderId="0" xfId="0" applyFont="1" applyFill="1" applyAlignment="1">
      <alignment vertical="center" wrapText="1"/>
    </xf>
    <xf numFmtId="0" fontId="13" fillId="2" borderId="0" xfId="0" applyFont="1" applyFill="1" applyAlignment="1">
      <alignment horizontal="left"/>
    </xf>
    <xf numFmtId="0" fontId="29" fillId="2" borderId="0" xfId="0" applyFont="1" applyFill="1" applyAlignment="1">
      <alignment vertical="center"/>
    </xf>
    <xf numFmtId="0" fontId="15" fillId="2" borderId="16" xfId="0" applyFont="1" applyFill="1" applyBorder="1" applyAlignment="1">
      <alignment horizontal="center"/>
    </xf>
    <xf numFmtId="0" fontId="15" fillId="2" borderId="17" xfId="0" applyFont="1" applyFill="1" applyBorder="1" applyAlignment="1">
      <alignment horizontal="center"/>
    </xf>
    <xf numFmtId="1" fontId="15" fillId="2" borderId="18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3" fillId="5" borderId="0" xfId="0" applyFont="1" applyFill="1"/>
    <xf numFmtId="0" fontId="18" fillId="5" borderId="0" xfId="0" applyFont="1" applyFill="1"/>
    <xf numFmtId="1" fontId="17" fillId="2" borderId="22" xfId="0" applyNumberFormat="1" applyFont="1" applyFill="1" applyBorder="1" applyAlignment="1" applyProtection="1">
      <alignment horizontal="center"/>
      <protection locked="0"/>
    </xf>
    <xf numFmtId="0" fontId="17" fillId="2" borderId="22" xfId="0" applyFont="1" applyFill="1" applyBorder="1" applyAlignment="1" applyProtection="1">
      <alignment horizontal="center"/>
      <protection locked="0"/>
    </xf>
    <xf numFmtId="0" fontId="25" fillId="0" borderId="1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9" xfId="0" applyFont="1" applyBorder="1" applyAlignment="1" applyProtection="1">
      <alignment horizontal="center" vertical="center" wrapText="1"/>
      <protection locked="0"/>
    </xf>
    <xf numFmtId="0" fontId="25" fillId="0" borderId="11" xfId="0" applyFont="1" applyBorder="1" applyAlignment="1" applyProtection="1">
      <alignment horizontal="center" vertical="center" wrapText="1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2" borderId="0" xfId="0" applyFont="1" applyFill="1" applyProtection="1">
      <protection locked="0"/>
    </xf>
    <xf numFmtId="3" fontId="25" fillId="0" borderId="3" xfId="0" applyNumberFormat="1" applyFont="1" applyBorder="1" applyAlignment="1" applyProtection="1">
      <alignment horizontal="center" vertical="center" wrapText="1"/>
      <protection locked="0"/>
    </xf>
    <xf numFmtId="3" fontId="25" fillId="0" borderId="11" xfId="0" applyNumberFormat="1" applyFont="1" applyBorder="1" applyAlignment="1" applyProtection="1">
      <alignment horizontal="center" vertical="center" wrapText="1"/>
      <protection locked="0"/>
    </xf>
    <xf numFmtId="0" fontId="18" fillId="0" borderId="22" xfId="0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3" fontId="18" fillId="0" borderId="20" xfId="0" applyNumberFormat="1" applyFont="1" applyBorder="1" applyAlignment="1" applyProtection="1">
      <alignment horizontal="center" vertical="center" wrapText="1"/>
      <protection locked="0"/>
    </xf>
    <xf numFmtId="3" fontId="18" fillId="0" borderId="22" xfId="0" applyNumberFormat="1" applyFont="1" applyBorder="1" applyAlignment="1" applyProtection="1">
      <alignment horizontal="center" vertical="center" wrapText="1"/>
      <protection locked="0"/>
    </xf>
    <xf numFmtId="0" fontId="28" fillId="0" borderId="22" xfId="0" applyFont="1" applyBorder="1" applyAlignment="1" applyProtection="1">
      <alignment horizontal="center" vertical="center" wrapText="1"/>
      <protection locked="0"/>
    </xf>
    <xf numFmtId="3" fontId="28" fillId="0" borderId="22" xfId="0" applyNumberFormat="1" applyFont="1" applyBorder="1" applyAlignment="1" applyProtection="1">
      <alignment horizontal="center" vertical="center" wrapText="1"/>
      <protection locked="0"/>
    </xf>
    <xf numFmtId="0" fontId="33" fillId="6" borderId="0" xfId="1" applyFont="1" applyFill="1" applyAlignment="1" applyProtection="1">
      <alignment horizontal="right"/>
      <protection locked="0"/>
    </xf>
    <xf numFmtId="0" fontId="31" fillId="6" borderId="0" xfId="0" applyFont="1" applyFill="1"/>
    <xf numFmtId="165" fontId="31" fillId="6" borderId="0" xfId="0" applyNumberFormat="1" applyFont="1" applyFill="1" applyAlignment="1">
      <alignment horizontal="right"/>
    </xf>
    <xf numFmtId="0" fontId="18" fillId="6" borderId="0" xfId="0" applyFont="1" applyFill="1"/>
    <xf numFmtId="0" fontId="33" fillId="6" borderId="0" xfId="4" applyFont="1" applyFill="1" applyAlignment="1" applyProtection="1">
      <alignment horizontal="right"/>
      <protection locked="0"/>
    </xf>
    <xf numFmtId="0" fontId="34" fillId="0" borderId="0" xfId="0" applyFont="1"/>
    <xf numFmtId="0" fontId="8" fillId="0" borderId="0" xfId="0" applyFont="1"/>
    <xf numFmtId="0" fontId="32" fillId="6" borderId="0" xfId="0" applyFont="1" applyFill="1" applyAlignment="1">
      <alignment horizontal="left"/>
    </xf>
    <xf numFmtId="0" fontId="32" fillId="6" borderId="0" xfId="0" applyFont="1" applyFill="1" applyAlignment="1">
      <alignment horizontal="right"/>
    </xf>
    <xf numFmtId="0" fontId="33" fillId="6" borderId="0" xfId="6" applyFont="1" applyFill="1" applyAlignment="1" applyProtection="1">
      <alignment horizontal="right"/>
      <protection locked="0"/>
    </xf>
    <xf numFmtId="165" fontId="31" fillId="5" borderId="0" xfId="0" applyNumberFormat="1" applyFont="1" applyFill="1" applyAlignment="1">
      <alignment horizontal="right"/>
    </xf>
    <xf numFmtId="0" fontId="31" fillId="2" borderId="0" xfId="0" applyFont="1" applyFill="1"/>
    <xf numFmtId="0" fontId="32" fillId="0" borderId="0" xfId="0" applyFont="1"/>
    <xf numFmtId="0" fontId="32" fillId="7" borderId="25" xfId="0" applyFont="1" applyFill="1" applyBorder="1"/>
    <xf numFmtId="0" fontId="35" fillId="7" borderId="26" xfId="0" applyFont="1" applyFill="1" applyBorder="1" applyAlignment="1">
      <alignment horizontal="center"/>
    </xf>
    <xf numFmtId="0" fontId="35" fillId="7" borderId="27" xfId="0" applyFont="1" applyFill="1" applyBorder="1" applyAlignment="1">
      <alignment horizontal="center"/>
    </xf>
    <xf numFmtId="0" fontId="37" fillId="7" borderId="24" xfId="0" applyFont="1" applyFill="1" applyBorder="1"/>
    <xf numFmtId="1" fontId="36" fillId="6" borderId="24" xfId="0" applyNumberFormat="1" applyFont="1" applyFill="1" applyBorder="1" applyAlignment="1">
      <alignment horizontal="center"/>
    </xf>
    <xf numFmtId="2" fontId="36" fillId="6" borderId="24" xfId="0" applyNumberFormat="1" applyFont="1" applyFill="1" applyBorder="1" applyAlignment="1">
      <alignment horizontal="center"/>
    </xf>
    <xf numFmtId="0" fontId="31" fillId="2" borderId="0" xfId="0" applyFont="1" applyFill="1" applyAlignment="1">
      <alignment horizontal="right"/>
    </xf>
    <xf numFmtId="0" fontId="31" fillId="5" borderId="0" xfId="0" applyFont="1" applyFill="1" applyAlignment="1">
      <alignment horizontal="right"/>
    </xf>
    <xf numFmtId="0" fontId="31" fillId="6" borderId="0" xfId="0" applyFont="1" applyFill="1" applyAlignment="1">
      <alignment horizontal="right"/>
    </xf>
    <xf numFmtId="0" fontId="31" fillId="6" borderId="0" xfId="0" applyFont="1" applyFill="1" applyAlignment="1">
      <alignment horizontal="left"/>
    </xf>
    <xf numFmtId="165" fontId="31" fillId="2" borderId="0" xfId="0" applyNumberFormat="1" applyFont="1" applyFill="1" applyAlignment="1">
      <alignment horizontal="right"/>
    </xf>
    <xf numFmtId="2" fontId="38" fillId="0" borderId="0" xfId="0" applyNumberFormat="1" applyFont="1"/>
    <xf numFmtId="166" fontId="31" fillId="2" borderId="0" xfId="0" applyNumberFormat="1" applyFont="1" applyFill="1" applyAlignment="1">
      <alignment horizontal="right"/>
    </xf>
    <xf numFmtId="0" fontId="39" fillId="2" borderId="0" xfId="0" applyFont="1" applyFill="1" applyAlignment="1">
      <alignment vertical="center"/>
    </xf>
    <xf numFmtId="0" fontId="31" fillId="5" borderId="0" xfId="0" applyFont="1" applyFill="1"/>
    <xf numFmtId="0" fontId="30" fillId="6" borderId="0" xfId="3" applyFont="1" applyFill="1" applyAlignment="1" applyProtection="1">
      <alignment horizontal="right"/>
      <protection locked="0"/>
    </xf>
    <xf numFmtId="0" fontId="30" fillId="6" borderId="0" xfId="5" applyFont="1" applyFill="1" applyAlignment="1" applyProtection="1">
      <alignment horizontal="right"/>
      <protection locked="0"/>
    </xf>
    <xf numFmtId="0" fontId="40" fillId="2" borderId="0" xfId="0" applyFont="1" applyFill="1"/>
    <xf numFmtId="0" fontId="41" fillId="2" borderId="0" xfId="0" applyFont="1" applyFill="1"/>
    <xf numFmtId="0" fontId="41" fillId="0" borderId="0" xfId="0" applyFont="1"/>
    <xf numFmtId="0" fontId="42" fillId="5" borderId="0" xfId="0" applyFont="1" applyFill="1"/>
    <xf numFmtId="0" fontId="43" fillId="5" borderId="0" xfId="0" applyFont="1" applyFill="1"/>
    <xf numFmtId="0" fontId="32" fillId="5" borderId="0" xfId="0" applyFont="1" applyFill="1"/>
    <xf numFmtId="3" fontId="9" fillId="3" borderId="28" xfId="0" applyNumberFormat="1" applyFont="1" applyFill="1" applyBorder="1" applyAlignment="1">
      <alignment horizontal="center" vertical="center" wrapText="1"/>
    </xf>
    <xf numFmtId="0" fontId="25" fillId="0" borderId="29" xfId="0" applyFont="1" applyBorder="1" applyAlignment="1" applyProtection="1">
      <alignment horizontal="center" vertical="center" wrapText="1"/>
      <protection locked="0"/>
    </xf>
    <xf numFmtId="3" fontId="25" fillId="0" borderId="29" xfId="0" applyNumberFormat="1" applyFont="1" applyBorder="1" applyAlignment="1" applyProtection="1">
      <alignment horizontal="center" vertical="center" wrapText="1"/>
      <protection locked="0"/>
    </xf>
    <xf numFmtId="0" fontId="37" fillId="0" borderId="0" xfId="0" applyFont="1"/>
    <xf numFmtId="2" fontId="44" fillId="0" borderId="24" xfId="0" applyNumberFormat="1" applyFont="1" applyBorder="1"/>
    <xf numFmtId="2" fontId="36" fillId="6" borderId="24" xfId="0" applyNumberFormat="1" applyFont="1" applyFill="1" applyBorder="1" applyAlignment="1">
      <alignment horizontal="right"/>
    </xf>
    <xf numFmtId="0" fontId="18" fillId="2" borderId="0" xfId="0" applyFont="1" applyFill="1" applyAlignment="1">
      <alignment horizontal="right"/>
    </xf>
    <xf numFmtId="0" fontId="18" fillId="2" borderId="24" xfId="0" applyFont="1" applyFill="1" applyBorder="1" applyAlignment="1">
      <alignment horizontal="right"/>
    </xf>
    <xf numFmtId="0" fontId="18" fillId="2" borderId="24" xfId="0" applyFont="1" applyFill="1" applyBorder="1"/>
    <xf numFmtId="3" fontId="18" fillId="2" borderId="24" xfId="0" applyNumberFormat="1" applyFont="1" applyFill="1" applyBorder="1"/>
    <xf numFmtId="3" fontId="18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1" fillId="2" borderId="0" xfId="0" applyFont="1" applyFill="1" applyAlignment="1">
      <alignment vertical="center" wrapText="1"/>
    </xf>
    <xf numFmtId="0" fontId="31" fillId="2" borderId="0" xfId="0" applyFont="1" applyFill="1" applyAlignment="1">
      <alignment horizontal="left"/>
    </xf>
    <xf numFmtId="49" fontId="31" fillId="2" borderId="0" xfId="0" applyNumberFormat="1" applyFont="1" applyFill="1"/>
    <xf numFmtId="3" fontId="31" fillId="2" borderId="0" xfId="0" applyNumberFormat="1" applyFont="1" applyFill="1"/>
    <xf numFmtId="4" fontId="31" fillId="2" borderId="0" xfId="0" applyNumberFormat="1" applyFont="1" applyFill="1"/>
    <xf numFmtId="167" fontId="31" fillId="2" borderId="0" xfId="0" applyNumberFormat="1" applyFont="1" applyFill="1" applyAlignment="1">
      <alignment horizontal="right"/>
    </xf>
    <xf numFmtId="165" fontId="18" fillId="2" borderId="0" xfId="0" applyNumberFormat="1" applyFont="1" applyFill="1" applyAlignment="1">
      <alignment horizontal="right"/>
    </xf>
    <xf numFmtId="0" fontId="45" fillId="0" borderId="0" xfId="8" applyAlignment="1"/>
    <xf numFmtId="0" fontId="17" fillId="2" borderId="9" xfId="0" applyFont="1" applyFill="1" applyBorder="1" applyAlignment="1" applyProtection="1">
      <alignment horizontal="center"/>
      <protection locked="0"/>
    </xf>
    <xf numFmtId="0" fontId="12" fillId="0" borderId="11" xfId="0" applyFont="1" applyBorder="1" applyProtection="1">
      <protection locked="0"/>
    </xf>
    <xf numFmtId="0" fontId="12" fillId="0" borderId="13" xfId="0" applyFont="1" applyBorder="1" applyProtection="1">
      <protection locked="0"/>
    </xf>
    <xf numFmtId="0" fontId="10" fillId="2" borderId="2" xfId="0" applyFont="1" applyFill="1" applyBorder="1" applyAlignment="1">
      <alignment horizontal="center" vertical="center" wrapText="1"/>
    </xf>
    <xf numFmtId="0" fontId="12" fillId="0" borderId="4" xfId="0" applyFont="1" applyBorder="1"/>
    <xf numFmtId="0" fontId="12" fillId="0" borderId="6" xfId="0" applyFont="1" applyBorder="1"/>
    <xf numFmtId="0" fontId="12" fillId="0" borderId="7" xfId="0" applyFont="1" applyBorder="1"/>
    <xf numFmtId="0" fontId="0" fillId="0" borderId="0" xfId="0"/>
    <xf numFmtId="0" fontId="12" fillId="0" borderId="8" xfId="0" applyFont="1" applyBorder="1"/>
    <xf numFmtId="0" fontId="12" fillId="0" borderId="10" xfId="0" applyFont="1" applyBorder="1"/>
    <xf numFmtId="0" fontId="12" fillId="0" borderId="12" xfId="0" applyFont="1" applyBorder="1"/>
    <xf numFmtId="0" fontId="12" fillId="0" borderId="14" xfId="0" applyFont="1" applyBorder="1"/>
    <xf numFmtId="0" fontId="16" fillId="3" borderId="2" xfId="0" applyFont="1" applyFill="1" applyBorder="1" applyAlignment="1">
      <alignment horizontal="center" vertical="center" wrapText="1"/>
    </xf>
    <xf numFmtId="0" fontId="17" fillId="2" borderId="9" xfId="0" applyFont="1" applyFill="1" applyBorder="1" applyAlignment="1" applyProtection="1">
      <alignment horizontal="center" vertical="top" wrapText="1"/>
      <protection locked="0"/>
    </xf>
    <xf numFmtId="0" fontId="17" fillId="3" borderId="0" xfId="0" applyFont="1" applyFill="1" applyAlignment="1">
      <alignment horizontal="left" vertical="top" wrapText="1"/>
    </xf>
    <xf numFmtId="0" fontId="12" fillId="0" borderId="0" xfId="0" applyFont="1"/>
    <xf numFmtId="0" fontId="19" fillId="3" borderId="12" xfId="0" applyFont="1" applyFill="1" applyBorder="1" applyAlignment="1">
      <alignment horizontal="center"/>
    </xf>
    <xf numFmtId="4" fontId="17" fillId="2" borderId="9" xfId="0" applyNumberFormat="1" applyFont="1" applyFill="1" applyBorder="1" applyAlignment="1" applyProtection="1">
      <alignment horizontal="center"/>
      <protection locked="0"/>
    </xf>
    <xf numFmtId="164" fontId="24" fillId="3" borderId="0" xfId="0" applyNumberFormat="1" applyFont="1" applyFill="1" applyAlignment="1">
      <alignment horizontal="center"/>
    </xf>
    <xf numFmtId="0" fontId="17" fillId="3" borderId="0" xfId="0" applyFont="1" applyFill="1" applyAlignment="1">
      <alignment horizontal="center"/>
    </xf>
    <xf numFmtId="0" fontId="9" fillId="3" borderId="15" xfId="0" applyFont="1" applyFill="1" applyBorder="1" applyAlignment="1">
      <alignment horizontal="right" vertical="center"/>
    </xf>
    <xf numFmtId="0" fontId="12" fillId="0" borderId="15" xfId="0" applyFont="1" applyBorder="1"/>
    <xf numFmtId="0" fontId="9" fillId="0" borderId="9" xfId="0" applyFont="1" applyBorder="1" applyAlignment="1" applyProtection="1">
      <alignment horizontal="center"/>
      <protection locked="0"/>
    </xf>
    <xf numFmtId="0" fontId="25" fillId="3" borderId="0" xfId="0" applyFont="1" applyFill="1" applyAlignment="1">
      <alignment horizontal="center" vertical="center" wrapText="1"/>
    </xf>
    <xf numFmtId="0" fontId="12" fillId="0" borderId="17" xfId="0" applyFont="1" applyBorder="1"/>
    <xf numFmtId="0" fontId="25" fillId="3" borderId="15" xfId="0" applyFont="1" applyFill="1" applyBorder="1" applyAlignment="1">
      <alignment horizontal="center"/>
    </xf>
    <xf numFmtId="0" fontId="12" fillId="0" borderId="16" xfId="0" applyFont="1" applyBorder="1"/>
    <xf numFmtId="0" fontId="9" fillId="2" borderId="9" xfId="0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Alignment="1">
      <alignment horizontal="center" vertical="center"/>
    </xf>
    <xf numFmtId="0" fontId="25" fillId="3" borderId="3" xfId="0" applyFont="1" applyFill="1" applyBorder="1" applyAlignment="1">
      <alignment horizontal="center"/>
    </xf>
    <xf numFmtId="0" fontId="12" fillId="0" borderId="3" xfId="0" applyFont="1" applyBorder="1"/>
    <xf numFmtId="0" fontId="9" fillId="3" borderId="0" xfId="0" applyFont="1" applyFill="1" applyAlignment="1">
      <alignment horizontal="center"/>
    </xf>
    <xf numFmtId="3" fontId="23" fillId="3" borderId="0" xfId="0" applyNumberFormat="1" applyFont="1" applyFill="1" applyAlignment="1">
      <alignment horizontal="left"/>
    </xf>
    <xf numFmtId="0" fontId="12" fillId="0" borderId="21" xfId="0" applyFont="1" applyBorder="1"/>
    <xf numFmtId="0" fontId="25" fillId="3" borderId="21" xfId="0" applyFont="1" applyFill="1" applyBorder="1" applyAlignment="1">
      <alignment horizontal="center" vertical="center" wrapText="1"/>
    </xf>
    <xf numFmtId="0" fontId="12" fillId="0" borderId="18" xfId="0" applyFont="1" applyBorder="1"/>
    <xf numFmtId="0" fontId="18" fillId="3" borderId="3" xfId="0" applyFont="1" applyFill="1" applyBorder="1" applyAlignment="1">
      <alignment horizontal="center" vertical="center"/>
    </xf>
    <xf numFmtId="0" fontId="12" fillId="0" borderId="5" xfId="0" applyFont="1" applyBorder="1"/>
    <xf numFmtId="0" fontId="14" fillId="3" borderId="1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center" vertical="center"/>
    </xf>
    <xf numFmtId="0" fontId="18" fillId="3" borderId="19" xfId="0" applyFont="1" applyFill="1" applyBorder="1" applyAlignment="1">
      <alignment horizontal="center" vertical="center" wrapText="1"/>
    </xf>
    <xf numFmtId="0" fontId="12" fillId="0" borderId="23" xfId="0" applyFont="1" applyBorder="1"/>
    <xf numFmtId="0" fontId="12" fillId="0" borderId="20" xfId="0" applyFont="1" applyBorder="1"/>
    <xf numFmtId="0" fontId="18" fillId="3" borderId="19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31" fillId="6" borderId="0" xfId="0" applyFont="1" applyFill="1" applyAlignment="1">
      <alignment horizontal="center"/>
    </xf>
    <xf numFmtId="0" fontId="32" fillId="6" borderId="0" xfId="0" applyFont="1" applyFill="1"/>
  </cellXfs>
  <cellStyles count="9">
    <cellStyle name="Link" xfId="8" builtinId="8"/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  <cellStyle name="Normal 5" xfId="4" xr:uid="{00000000-0005-0000-0000-000004000000}"/>
    <cellStyle name="Normal 6" xfId="5" xr:uid="{00000000-0005-0000-0000-000005000000}"/>
    <cellStyle name="Normal 7" xfId="6" xr:uid="{00000000-0005-0000-0000-000006000000}"/>
    <cellStyle name="Normal 8" xfId="7" xr:uid="{00000000-0005-0000-0000-000007000000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nationalbanken.dk/da/statistik/valutakurs/Sider/default.aspx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L6" sqref="L6"/>
    </sheetView>
  </sheetViews>
  <sheetFormatPr defaultColWidth="17.33203125" defaultRowHeight="15" customHeight="1" x14ac:dyDescent="0.3"/>
  <cols>
    <col min="1" max="1" width="1" customWidth="1"/>
    <col min="2" max="2" width="7" customWidth="1"/>
    <col min="3" max="3" width="25" customWidth="1"/>
    <col min="4" max="4" width="3.44140625" customWidth="1"/>
    <col min="5" max="9" width="9.109375" customWidth="1"/>
    <col min="10" max="10" width="4.109375" customWidth="1"/>
    <col min="11" max="11" width="9.109375" customWidth="1"/>
  </cols>
  <sheetData>
    <row r="1" spans="1:11" ht="15.75" customHeigh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3">
      <c r="A2" s="1"/>
      <c r="B2" s="182" t="s">
        <v>328</v>
      </c>
      <c r="C2" s="183"/>
      <c r="D2" s="183"/>
      <c r="E2" s="183"/>
      <c r="F2" s="183"/>
      <c r="G2" s="183"/>
      <c r="H2" s="183"/>
      <c r="I2" s="183"/>
      <c r="J2" s="184"/>
      <c r="K2" s="2"/>
    </row>
    <row r="3" spans="1:11" ht="14.25" customHeight="1" x14ac:dyDescent="0.3">
      <c r="A3" s="1"/>
      <c r="B3" s="185"/>
      <c r="C3" s="186"/>
      <c r="D3" s="186"/>
      <c r="E3" s="186"/>
      <c r="F3" s="186"/>
      <c r="G3" s="186"/>
      <c r="H3" s="186"/>
      <c r="I3" s="186"/>
      <c r="J3" s="187"/>
      <c r="K3" s="2"/>
    </row>
    <row r="4" spans="1:11" ht="14.25" customHeight="1" x14ac:dyDescent="0.3">
      <c r="A4" s="1"/>
      <c r="B4" s="185"/>
      <c r="C4" s="186"/>
      <c r="D4" s="186"/>
      <c r="E4" s="186"/>
      <c r="F4" s="186"/>
      <c r="G4" s="186"/>
      <c r="H4" s="186"/>
      <c r="I4" s="186"/>
      <c r="J4" s="187"/>
      <c r="K4" s="2"/>
    </row>
    <row r="5" spans="1:11" ht="14.25" customHeight="1" x14ac:dyDescent="0.3">
      <c r="A5" s="1"/>
      <c r="B5" s="188"/>
      <c r="C5" s="189"/>
      <c r="D5" s="189"/>
      <c r="E5" s="189"/>
      <c r="F5" s="189"/>
      <c r="G5" s="189"/>
      <c r="H5" s="189"/>
      <c r="I5" s="189"/>
      <c r="J5" s="190"/>
      <c r="K5" s="2"/>
    </row>
    <row r="6" spans="1:11" ht="14.25" customHeight="1" x14ac:dyDescent="0.3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3">
      <c r="A7" s="1"/>
      <c r="B7" s="191" t="s">
        <v>0</v>
      </c>
      <c r="C7" s="183"/>
      <c r="D7" s="183"/>
      <c r="E7" s="183"/>
      <c r="F7" s="183"/>
      <c r="G7" s="183"/>
      <c r="H7" s="183"/>
      <c r="I7" s="183"/>
      <c r="J7" s="184"/>
      <c r="K7" s="2"/>
    </row>
    <row r="8" spans="1:11" ht="14.25" customHeight="1" x14ac:dyDescent="0.3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3">
      <c r="A9" s="1"/>
      <c r="B9" s="12"/>
      <c r="C9" s="13" t="s">
        <v>10</v>
      </c>
      <c r="D9" s="13"/>
      <c r="E9" s="179"/>
      <c r="F9" s="180"/>
      <c r="G9" s="180"/>
      <c r="H9" s="180"/>
      <c r="I9" s="181"/>
      <c r="J9" s="17"/>
      <c r="K9" s="2"/>
    </row>
    <row r="10" spans="1:11" ht="14.25" customHeight="1" x14ac:dyDescent="0.3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3">
      <c r="A11" s="1"/>
      <c r="B11" s="12"/>
      <c r="C11" s="13" t="s">
        <v>333</v>
      </c>
      <c r="D11" s="13"/>
      <c r="E11" s="179"/>
      <c r="F11" s="180"/>
      <c r="G11" s="180"/>
      <c r="H11" s="180"/>
      <c r="I11" s="181"/>
      <c r="J11" s="17"/>
      <c r="K11" s="2"/>
    </row>
    <row r="12" spans="1:11" ht="14.25" customHeight="1" x14ac:dyDescent="0.3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3">
      <c r="A13" s="1"/>
      <c r="B13" s="12"/>
      <c r="C13" s="20" t="s">
        <v>12</v>
      </c>
      <c r="D13" s="13"/>
      <c r="E13" s="192"/>
      <c r="F13" s="180"/>
      <c r="G13" s="180"/>
      <c r="H13" s="180"/>
      <c r="I13" s="181"/>
      <c r="J13" s="17"/>
      <c r="K13" s="2"/>
    </row>
    <row r="14" spans="1:11" ht="14.4" x14ac:dyDescent="0.3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3">
      <c r="A15" s="1"/>
      <c r="B15" s="12"/>
      <c r="C15" s="23" t="s">
        <v>14</v>
      </c>
      <c r="D15" s="24"/>
      <c r="E15" s="192"/>
      <c r="F15" s="180"/>
      <c r="G15" s="180"/>
      <c r="H15" s="180"/>
      <c r="I15" s="181"/>
      <c r="J15" s="17"/>
      <c r="K15" s="2"/>
    </row>
    <row r="16" spans="1:11" ht="14.4" x14ac:dyDescent="0.3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ht="14.4" x14ac:dyDescent="0.3">
      <c r="A17" s="1"/>
      <c r="B17" s="12"/>
      <c r="C17" s="13" t="s">
        <v>16</v>
      </c>
      <c r="D17" s="13"/>
      <c r="E17" s="179"/>
      <c r="F17" s="180"/>
      <c r="G17" s="180"/>
      <c r="H17" s="180"/>
      <c r="I17" s="181"/>
      <c r="J17" s="17"/>
      <c r="K17" s="2"/>
    </row>
    <row r="18" spans="1:11" ht="14.4" x14ac:dyDescent="0.3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ht="14.4" x14ac:dyDescent="0.3">
      <c r="A19" s="1"/>
      <c r="B19" s="12"/>
      <c r="C19" s="13" t="s">
        <v>17</v>
      </c>
      <c r="D19" s="13"/>
      <c r="E19" s="179"/>
      <c r="F19" s="180"/>
      <c r="G19" s="180"/>
      <c r="H19" s="180"/>
      <c r="I19" s="181"/>
      <c r="J19" s="17"/>
      <c r="K19" s="2"/>
    </row>
    <row r="20" spans="1:11" ht="14.4" x14ac:dyDescent="0.3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ht="14.4" x14ac:dyDescent="0.3">
      <c r="A21" s="1"/>
      <c r="B21" s="12"/>
      <c r="C21" s="13" t="s">
        <v>18</v>
      </c>
      <c r="D21" s="13"/>
      <c r="E21" s="179"/>
      <c r="F21" s="180"/>
      <c r="G21" s="180"/>
      <c r="H21" s="180"/>
      <c r="I21" s="181"/>
      <c r="J21" s="17"/>
      <c r="K21" s="2"/>
    </row>
    <row r="22" spans="1:11" ht="14.4" x14ac:dyDescent="0.3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ht="14.4" x14ac:dyDescent="0.3">
      <c r="A23" s="1"/>
      <c r="B23" s="12"/>
      <c r="C23" s="13" t="s">
        <v>19</v>
      </c>
      <c r="D23" s="13"/>
      <c r="E23" s="196"/>
      <c r="F23" s="181"/>
      <c r="G23" s="29"/>
      <c r="H23" s="197"/>
      <c r="I23" s="194"/>
      <c r="J23" s="32"/>
      <c r="K23" s="2"/>
    </row>
    <row r="24" spans="1:11" ht="14.4" x14ac:dyDescent="0.3">
      <c r="A24" s="1"/>
      <c r="B24" s="12"/>
      <c r="C24" s="13"/>
      <c r="D24" s="13"/>
      <c r="E24" s="198"/>
      <c r="F24" s="194"/>
      <c r="G24" s="13"/>
      <c r="H24" s="38"/>
      <c r="I24" s="38"/>
      <c r="J24" s="32"/>
      <c r="K24" s="2"/>
    </row>
    <row r="25" spans="1:11" ht="14.4" x14ac:dyDescent="0.3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3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ht="14.4" x14ac:dyDescent="0.3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ht="14.4" x14ac:dyDescent="0.3">
      <c r="A28" s="1"/>
      <c r="B28" s="12"/>
      <c r="C28" s="193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ht="14.4" x14ac:dyDescent="0.3">
      <c r="A29" s="1"/>
      <c r="B29" s="12"/>
      <c r="C29" s="194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ht="14.4" x14ac:dyDescent="0.3">
      <c r="A30" s="1"/>
      <c r="B30" s="12"/>
      <c r="C30" s="194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3">
      <c r="A31" s="1"/>
      <c r="B31" s="61"/>
      <c r="C31" s="63"/>
      <c r="D31" s="65"/>
      <c r="E31" s="67"/>
      <c r="F31" s="72"/>
      <c r="G31" s="67"/>
      <c r="H31" s="195" t="s">
        <v>327</v>
      </c>
      <c r="I31" s="189"/>
      <c r="J31" s="190"/>
      <c r="K31" s="2"/>
    </row>
    <row r="32" spans="1:11" ht="14.4" x14ac:dyDescent="0.3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ht="14.4" x14ac:dyDescent="0.3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ht="14.4" x14ac:dyDescent="0.3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ht="14.4" x14ac:dyDescent="0.3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ht="14.4" x14ac:dyDescent="0.3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ht="14.4" x14ac:dyDescent="0.3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ht="14.4" x14ac:dyDescent="0.3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ht="14.4" x14ac:dyDescent="0.3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ht="14.4" x14ac:dyDescent="0.3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ht="14.4" x14ac:dyDescent="0.3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ht="14.4" x14ac:dyDescent="0.3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ht="14.4" x14ac:dyDescent="0.3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ht="14.4" x14ac:dyDescent="0.3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ht="14.4" x14ac:dyDescent="0.3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ht="14.4" x14ac:dyDescent="0.3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ht="14.4" x14ac:dyDescent="0.3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ht="14.4" x14ac:dyDescent="0.3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ht="14.4" x14ac:dyDescent="0.3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ht="14.4" x14ac:dyDescent="0.3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ht="14.4" x14ac:dyDescent="0.3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ht="14.4" x14ac:dyDescent="0.3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ht="14.4" x14ac:dyDescent="0.3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ht="14.4" x14ac:dyDescent="0.3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ht="14.4" x14ac:dyDescent="0.3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ht="14.4" x14ac:dyDescent="0.3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ht="14.4" x14ac:dyDescent="0.3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ht="14.4" x14ac:dyDescent="0.3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ht="14.4" x14ac:dyDescent="0.3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ht="14.4" x14ac:dyDescent="0.3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ht="14.4" x14ac:dyDescent="0.3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ht="14.4" x14ac:dyDescent="0.3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ht="14.4" x14ac:dyDescent="0.3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ht="14.4" x14ac:dyDescent="0.3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ht="14.4" x14ac:dyDescent="0.3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ht="14.4" x14ac:dyDescent="0.3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ht="14.4" x14ac:dyDescent="0.3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ht="14.4" x14ac:dyDescent="0.3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ht="14.4" x14ac:dyDescent="0.3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ht="14.4" x14ac:dyDescent="0.3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ht="14.4" x14ac:dyDescent="0.3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ht="14.4" x14ac:dyDescent="0.3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ht="14.4" x14ac:dyDescent="0.3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ht="14.4" x14ac:dyDescent="0.3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ht="14.4" x14ac:dyDescent="0.3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ht="14.4" x14ac:dyDescent="0.3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ht="14.4" x14ac:dyDescent="0.3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ht="14.4" x14ac:dyDescent="0.3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ht="14.4" x14ac:dyDescent="0.3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ht="14.4" x14ac:dyDescent="0.3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ht="14.4" x14ac:dyDescent="0.3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ht="14.4" x14ac:dyDescent="0.3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ht="14.4" x14ac:dyDescent="0.3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ht="14.4" x14ac:dyDescent="0.3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ht="14.4" x14ac:dyDescent="0.3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ht="14.4" x14ac:dyDescent="0.3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ht="14.4" x14ac:dyDescent="0.3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ht="14.4" x14ac:dyDescent="0.3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ht="14.4" x14ac:dyDescent="0.3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ht="14.4" x14ac:dyDescent="0.3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ht="14.4" x14ac:dyDescent="0.3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ht="14.4" x14ac:dyDescent="0.3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ht="14.4" x14ac:dyDescent="0.3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ht="14.4" x14ac:dyDescent="0.3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ht="14.4" x14ac:dyDescent="0.3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ht="14.4" x14ac:dyDescent="0.3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ht="14.4" x14ac:dyDescent="0.3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ht="14.4" x14ac:dyDescent="0.3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ht="14.4" x14ac:dyDescent="0.3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ht="14.4" x14ac:dyDescent="0.3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ht="14.4" x14ac:dyDescent="0.3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ht="14.4" x14ac:dyDescent="0.3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ht="14.4" x14ac:dyDescent="0.3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ht="14.4" x14ac:dyDescent="0.3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ht="14.4" x14ac:dyDescent="0.3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ht="14.4" x14ac:dyDescent="0.3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ht="14.4" x14ac:dyDescent="0.3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ht="14.4" x14ac:dyDescent="0.3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ht="14.4" x14ac:dyDescent="0.3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ht="14.4" x14ac:dyDescent="0.3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ht="14.4" x14ac:dyDescent="0.3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ht="14.4" x14ac:dyDescent="0.3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ht="14.4" x14ac:dyDescent="0.3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ht="14.4" x14ac:dyDescent="0.3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ht="14.4" x14ac:dyDescent="0.3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ht="14.4" x14ac:dyDescent="0.3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ht="14.4" x14ac:dyDescent="0.3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ht="14.4" x14ac:dyDescent="0.3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ht="14.4" x14ac:dyDescent="0.3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ht="14.4" x14ac:dyDescent="0.3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ht="14.4" x14ac:dyDescent="0.3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ht="14.4" x14ac:dyDescent="0.3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ht="14.4" x14ac:dyDescent="0.3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ht="14.4" x14ac:dyDescent="0.3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ht="14.4" x14ac:dyDescent="0.3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ht="14.4" x14ac:dyDescent="0.3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ht="14.4" x14ac:dyDescent="0.3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ht="14.4" x14ac:dyDescent="0.3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ht="14.4" x14ac:dyDescent="0.3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ht="14.4" x14ac:dyDescent="0.3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ht="14.4" x14ac:dyDescent="0.3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ht="14.4" x14ac:dyDescent="0.3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ht="14.4" x14ac:dyDescent="0.3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ht="14.4" x14ac:dyDescent="0.3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ht="14.4" x14ac:dyDescent="0.3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ht="14.4" x14ac:dyDescent="0.3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ht="14.4" x14ac:dyDescent="0.3">
      <c r="A137" s="1"/>
      <c r="B137" s="79"/>
      <c r="C137" s="156"/>
      <c r="D137" s="157">
        <v>2005</v>
      </c>
      <c r="E137" s="158"/>
      <c r="F137" s="158"/>
      <c r="G137" s="1"/>
      <c r="H137" s="1"/>
      <c r="I137" s="1"/>
      <c r="J137" s="1"/>
      <c r="K137" s="1"/>
    </row>
    <row r="138" spans="1:11" ht="14.4" x14ac:dyDescent="0.3">
      <c r="A138" s="1"/>
      <c r="B138" s="153"/>
      <c r="C138" s="156"/>
      <c r="D138" s="157">
        <v>2006</v>
      </c>
      <c r="E138" s="158"/>
      <c r="F138" s="158"/>
      <c r="G138" s="154"/>
      <c r="H138" s="154"/>
      <c r="I138" s="154"/>
      <c r="J138" s="1"/>
      <c r="K138" s="1"/>
    </row>
    <row r="139" spans="1:11" ht="14.4" x14ac:dyDescent="0.3">
      <c r="A139" s="1"/>
      <c r="B139" s="153"/>
      <c r="C139" s="156"/>
      <c r="D139" s="157">
        <v>2007</v>
      </c>
      <c r="E139" s="158"/>
      <c r="F139" s="158"/>
      <c r="G139" s="154"/>
      <c r="H139" s="154"/>
      <c r="I139" s="154"/>
      <c r="J139" s="1"/>
      <c r="K139" s="1"/>
    </row>
    <row r="140" spans="1:11" ht="14.4" x14ac:dyDescent="0.3">
      <c r="A140" s="1"/>
      <c r="B140" s="153"/>
      <c r="C140" s="156"/>
      <c r="D140" s="157">
        <v>2008</v>
      </c>
      <c r="E140" s="158"/>
      <c r="F140" s="158"/>
      <c r="G140" s="154"/>
      <c r="H140" s="154"/>
      <c r="I140" s="154"/>
      <c r="J140" s="1"/>
      <c r="K140" s="1"/>
    </row>
    <row r="141" spans="1:11" ht="14.4" x14ac:dyDescent="0.3">
      <c r="A141" s="1"/>
      <c r="B141" s="153"/>
      <c r="C141" s="156"/>
      <c r="D141" s="157">
        <v>2009</v>
      </c>
      <c r="E141" s="158"/>
      <c r="F141" s="158"/>
      <c r="G141" s="154"/>
      <c r="H141" s="154"/>
      <c r="I141" s="154"/>
      <c r="J141" s="1"/>
      <c r="K141" s="1"/>
    </row>
    <row r="142" spans="1:11" ht="14.4" x14ac:dyDescent="0.3">
      <c r="A142" s="1"/>
      <c r="B142" s="153"/>
      <c r="C142" s="156"/>
      <c r="D142" s="157">
        <v>2010</v>
      </c>
      <c r="E142" s="158"/>
      <c r="F142" s="158"/>
      <c r="G142" s="154"/>
      <c r="H142" s="154"/>
      <c r="I142" s="154"/>
      <c r="J142" s="1"/>
      <c r="K142" s="1"/>
    </row>
    <row r="143" spans="1:11" ht="14.4" x14ac:dyDescent="0.3">
      <c r="A143" s="1"/>
      <c r="B143" s="153"/>
      <c r="C143" s="156"/>
      <c r="D143" s="157">
        <v>2011</v>
      </c>
      <c r="E143" s="158"/>
      <c r="F143" s="158"/>
      <c r="G143" s="154"/>
      <c r="H143" s="154"/>
      <c r="I143" s="154"/>
      <c r="J143" s="1"/>
      <c r="K143" s="1"/>
    </row>
    <row r="144" spans="1:11" ht="14.4" x14ac:dyDescent="0.3">
      <c r="A144" s="1"/>
      <c r="B144" s="153"/>
      <c r="C144" s="156"/>
      <c r="D144" s="157">
        <v>2012</v>
      </c>
      <c r="E144" s="158"/>
      <c r="F144" s="158"/>
      <c r="G144" s="154"/>
      <c r="H144" s="154"/>
      <c r="I144" s="154"/>
      <c r="J144" s="1"/>
      <c r="K144" s="1"/>
    </row>
    <row r="145" spans="1:11" ht="14.4" x14ac:dyDescent="0.3">
      <c r="A145" s="1"/>
      <c r="B145" s="153"/>
      <c r="C145" s="156"/>
      <c r="D145" s="157">
        <v>2013</v>
      </c>
      <c r="E145" s="158"/>
      <c r="F145" s="158"/>
      <c r="G145" s="154"/>
      <c r="H145" s="154"/>
      <c r="I145" s="154"/>
      <c r="J145" s="1"/>
      <c r="K145" s="1"/>
    </row>
    <row r="146" spans="1:11" ht="14.4" x14ac:dyDescent="0.3">
      <c r="A146" s="1"/>
      <c r="B146" s="153"/>
      <c r="C146" s="156"/>
      <c r="D146" s="157">
        <v>2014</v>
      </c>
      <c r="E146" s="158"/>
      <c r="F146" s="158"/>
      <c r="G146" s="154"/>
      <c r="H146" s="154"/>
      <c r="I146" s="154"/>
      <c r="J146" s="1"/>
      <c r="K146" s="1"/>
    </row>
    <row r="147" spans="1:11" ht="14.4" x14ac:dyDescent="0.3">
      <c r="A147" s="1"/>
      <c r="B147" s="153"/>
      <c r="C147" s="156"/>
      <c r="D147" s="157">
        <v>2015</v>
      </c>
      <c r="E147" s="158"/>
      <c r="F147" s="158"/>
      <c r="G147" s="154"/>
      <c r="H147" s="154"/>
      <c r="I147" s="154"/>
      <c r="J147" s="1"/>
      <c r="K147" s="1"/>
    </row>
    <row r="148" spans="1:11" ht="14.4" x14ac:dyDescent="0.3">
      <c r="A148" s="1"/>
      <c r="B148" s="153"/>
      <c r="C148" s="156"/>
      <c r="D148" s="157">
        <v>2016</v>
      </c>
      <c r="E148" s="158"/>
      <c r="F148" s="158"/>
      <c r="G148" s="154"/>
      <c r="H148" s="154"/>
      <c r="I148" s="154"/>
      <c r="J148" s="1"/>
      <c r="K148" s="1"/>
    </row>
    <row r="149" spans="1:11" ht="14.4" x14ac:dyDescent="0.3">
      <c r="A149" s="1"/>
      <c r="B149" s="153"/>
      <c r="C149" s="156"/>
      <c r="D149" s="157">
        <v>2017</v>
      </c>
      <c r="E149" s="158"/>
      <c r="F149" s="158"/>
      <c r="G149" s="154"/>
      <c r="H149" s="154"/>
      <c r="I149" s="154"/>
      <c r="J149" s="1"/>
      <c r="K149" s="1"/>
    </row>
    <row r="150" spans="1:11" ht="14.4" x14ac:dyDescent="0.3">
      <c r="A150" s="1"/>
      <c r="B150" s="153"/>
      <c r="C150" s="156"/>
      <c r="D150" s="157">
        <v>2018</v>
      </c>
      <c r="E150" s="158"/>
      <c r="F150" s="158"/>
      <c r="G150" s="154"/>
      <c r="H150" s="154"/>
      <c r="I150" s="154"/>
      <c r="J150" s="1"/>
      <c r="K150" s="1"/>
    </row>
    <row r="151" spans="1:11" ht="14.4" x14ac:dyDescent="0.3">
      <c r="A151" s="1"/>
      <c r="B151" s="153"/>
      <c r="C151" s="156"/>
      <c r="D151" s="157">
        <v>2019</v>
      </c>
      <c r="E151" s="158"/>
      <c r="F151" s="158"/>
      <c r="G151" s="154"/>
      <c r="H151" s="154"/>
      <c r="I151" s="154"/>
      <c r="J151" s="1"/>
      <c r="K151" s="1"/>
    </row>
    <row r="152" spans="1:11" ht="14.4" x14ac:dyDescent="0.3">
      <c r="A152" s="1"/>
      <c r="B152" s="153"/>
      <c r="C152" s="156"/>
      <c r="D152" s="157">
        <v>2020</v>
      </c>
      <c r="E152" s="158"/>
      <c r="F152" s="158"/>
      <c r="G152" s="154"/>
      <c r="H152" s="154"/>
      <c r="I152" s="154"/>
      <c r="J152" s="1"/>
      <c r="K152" s="1"/>
    </row>
    <row r="153" spans="1:11" ht="14.4" x14ac:dyDescent="0.3">
      <c r="A153" s="1"/>
      <c r="B153" s="153"/>
      <c r="C153" s="156"/>
      <c r="D153" s="157">
        <v>2021</v>
      </c>
      <c r="E153" s="158"/>
      <c r="F153" s="158"/>
      <c r="G153" s="154"/>
      <c r="H153" s="154"/>
      <c r="I153" s="154"/>
      <c r="J153" s="1"/>
      <c r="K153" s="1"/>
    </row>
    <row r="154" spans="1:11" ht="14.4" x14ac:dyDescent="0.3">
      <c r="A154" s="1"/>
      <c r="B154" s="153"/>
      <c r="C154" s="156"/>
      <c r="D154" s="157">
        <v>2022</v>
      </c>
      <c r="E154" s="158"/>
      <c r="F154" s="158"/>
      <c r="G154" s="154"/>
      <c r="H154" s="154"/>
      <c r="I154" s="154"/>
      <c r="J154" s="1"/>
      <c r="K154" s="1"/>
    </row>
    <row r="155" spans="1:11" ht="14.4" x14ac:dyDescent="0.3">
      <c r="A155" s="1"/>
      <c r="B155" s="153"/>
      <c r="C155" s="156"/>
      <c r="D155" s="157">
        <v>2023</v>
      </c>
      <c r="E155" s="158"/>
      <c r="F155" s="158"/>
      <c r="G155" s="154"/>
      <c r="H155" s="154"/>
      <c r="I155" s="154"/>
      <c r="J155" s="1"/>
      <c r="K155" s="1"/>
    </row>
    <row r="156" spans="1:11" ht="14.4" x14ac:dyDescent="0.3">
      <c r="A156" s="1"/>
      <c r="B156" s="153"/>
      <c r="C156" s="156"/>
      <c r="D156" s="157">
        <v>2024</v>
      </c>
      <c r="E156" s="158"/>
      <c r="F156" s="158"/>
      <c r="G156" s="154"/>
      <c r="H156" s="154"/>
      <c r="I156" s="154"/>
      <c r="J156" s="1"/>
      <c r="K156" s="1"/>
    </row>
    <row r="157" spans="1:11" ht="14.4" x14ac:dyDescent="0.3">
      <c r="A157" s="1"/>
      <c r="B157" s="153"/>
      <c r="C157" s="156"/>
      <c r="D157" s="157">
        <v>2025</v>
      </c>
      <c r="E157" s="158"/>
      <c r="F157" s="158"/>
      <c r="G157" s="154"/>
      <c r="H157" s="154"/>
      <c r="I157" s="154"/>
      <c r="J157" s="1"/>
      <c r="K157" s="1"/>
    </row>
    <row r="158" spans="1:11" ht="14.4" x14ac:dyDescent="0.3">
      <c r="A158" s="1"/>
      <c r="B158" s="153"/>
      <c r="C158" s="156"/>
      <c r="D158" s="157">
        <v>2026</v>
      </c>
      <c r="E158" s="158"/>
      <c r="F158" s="158"/>
      <c r="G158" s="154"/>
      <c r="H158" s="154"/>
      <c r="I158" s="154"/>
      <c r="J158" s="1"/>
      <c r="K158" s="1"/>
    </row>
    <row r="159" spans="1:11" ht="14.4" x14ac:dyDescent="0.3">
      <c r="A159" s="1"/>
      <c r="B159" s="153"/>
      <c r="C159" s="156"/>
      <c r="D159" s="157">
        <v>2027</v>
      </c>
      <c r="E159" s="158"/>
      <c r="F159" s="158"/>
      <c r="G159" s="154"/>
      <c r="H159" s="154"/>
      <c r="I159" s="154"/>
      <c r="J159" s="1"/>
      <c r="K159" s="1"/>
    </row>
    <row r="160" spans="1:11" ht="14.4" x14ac:dyDescent="0.3">
      <c r="A160" s="1"/>
      <c r="B160" s="153"/>
      <c r="C160" s="156"/>
      <c r="D160" s="157">
        <v>2028</v>
      </c>
      <c r="E160" s="158"/>
      <c r="F160" s="158"/>
      <c r="G160" s="154"/>
      <c r="H160" s="154"/>
      <c r="I160" s="154"/>
      <c r="J160" s="1"/>
      <c r="K160" s="1"/>
    </row>
    <row r="161" spans="1:11" ht="14.4" x14ac:dyDescent="0.3">
      <c r="A161" s="1"/>
      <c r="B161" s="153"/>
      <c r="C161" s="156"/>
      <c r="D161" s="157">
        <v>2029</v>
      </c>
      <c r="E161" s="158"/>
      <c r="F161" s="158"/>
      <c r="G161" s="154"/>
      <c r="H161" s="154"/>
      <c r="I161" s="154"/>
      <c r="J161" s="1"/>
      <c r="K161" s="1"/>
    </row>
    <row r="162" spans="1:11" ht="14.4" x14ac:dyDescent="0.3">
      <c r="A162" s="1"/>
      <c r="B162" s="153"/>
      <c r="C162" s="156"/>
      <c r="D162" s="157">
        <v>2030</v>
      </c>
      <c r="E162" s="158"/>
      <c r="F162" s="158"/>
      <c r="G162" s="154"/>
      <c r="H162" s="154"/>
      <c r="I162" s="154"/>
      <c r="J162" s="1"/>
      <c r="K162" s="1"/>
    </row>
    <row r="163" spans="1:11" ht="14.4" x14ac:dyDescent="0.3">
      <c r="A163" s="1"/>
      <c r="B163" s="153"/>
      <c r="C163" s="156"/>
      <c r="D163" s="157">
        <v>2031</v>
      </c>
      <c r="E163" s="158"/>
      <c r="F163" s="158"/>
      <c r="G163" s="154"/>
      <c r="H163" s="154"/>
      <c r="I163" s="154"/>
      <c r="J163" s="1"/>
      <c r="K163" s="1"/>
    </row>
    <row r="164" spans="1:11" ht="14.4" x14ac:dyDescent="0.3">
      <c r="A164" s="1"/>
      <c r="B164" s="153"/>
      <c r="C164" s="156"/>
      <c r="D164" s="157">
        <v>2032</v>
      </c>
      <c r="E164" s="158"/>
      <c r="F164" s="158"/>
      <c r="G164" s="154"/>
      <c r="H164" s="154"/>
      <c r="I164" s="154"/>
      <c r="J164" s="1"/>
      <c r="K164" s="1"/>
    </row>
    <row r="165" spans="1:11" ht="14.4" x14ac:dyDescent="0.3">
      <c r="A165" s="1"/>
      <c r="B165" s="153"/>
      <c r="C165" s="156"/>
      <c r="D165" s="157">
        <v>2033</v>
      </c>
      <c r="E165" s="158"/>
      <c r="F165" s="158"/>
      <c r="G165" s="154"/>
      <c r="H165" s="154"/>
      <c r="I165" s="154"/>
      <c r="J165" s="1"/>
      <c r="K165" s="1"/>
    </row>
    <row r="166" spans="1:11" ht="14.4" x14ac:dyDescent="0.3">
      <c r="A166" s="1"/>
      <c r="B166" s="153"/>
      <c r="C166" s="156"/>
      <c r="D166" s="157">
        <v>2034</v>
      </c>
      <c r="E166" s="158"/>
      <c r="F166" s="158"/>
      <c r="G166" s="154"/>
      <c r="H166" s="154"/>
      <c r="I166" s="154"/>
      <c r="J166" s="1"/>
      <c r="K166" s="1"/>
    </row>
    <row r="167" spans="1:11" ht="14.4" x14ac:dyDescent="0.3">
      <c r="A167" s="1"/>
      <c r="B167" s="153"/>
      <c r="C167" s="156"/>
      <c r="D167" s="157">
        <v>2035</v>
      </c>
      <c r="E167" s="158"/>
      <c r="F167" s="158"/>
      <c r="G167" s="154"/>
      <c r="H167" s="154"/>
      <c r="I167" s="154"/>
      <c r="J167" s="1"/>
      <c r="K167" s="1"/>
    </row>
    <row r="168" spans="1:11" ht="14.4" x14ac:dyDescent="0.3">
      <c r="A168" s="1"/>
      <c r="B168" s="153"/>
      <c r="C168" s="156"/>
      <c r="D168" s="157">
        <v>2036</v>
      </c>
      <c r="E168" s="158"/>
      <c r="F168" s="158"/>
      <c r="G168" s="154"/>
      <c r="H168" s="154"/>
      <c r="I168" s="154"/>
      <c r="J168" s="1"/>
      <c r="K168" s="1"/>
    </row>
    <row r="169" spans="1:11" ht="14.4" x14ac:dyDescent="0.3">
      <c r="A169" s="1"/>
      <c r="B169" s="153"/>
      <c r="C169" s="156"/>
      <c r="D169" s="157">
        <v>2037</v>
      </c>
      <c r="E169" s="158"/>
      <c r="F169" s="158"/>
      <c r="G169" s="154"/>
      <c r="H169" s="154"/>
      <c r="I169" s="154"/>
      <c r="J169" s="1"/>
      <c r="K169" s="1"/>
    </row>
    <row r="170" spans="1:11" ht="14.4" x14ac:dyDescent="0.3">
      <c r="A170" s="1"/>
      <c r="B170" s="153"/>
      <c r="C170" s="156"/>
      <c r="D170" s="157">
        <v>2038</v>
      </c>
      <c r="E170" s="158"/>
      <c r="F170" s="158"/>
      <c r="G170" s="154"/>
      <c r="H170" s="154"/>
      <c r="I170" s="154"/>
      <c r="J170" s="1"/>
      <c r="K170" s="1"/>
    </row>
    <row r="171" spans="1:11" ht="14.4" x14ac:dyDescent="0.3">
      <c r="A171" s="1"/>
      <c r="B171" s="153"/>
      <c r="C171" s="156"/>
      <c r="D171" s="157">
        <v>2039</v>
      </c>
      <c r="E171" s="158"/>
      <c r="F171" s="158"/>
      <c r="G171" s="154"/>
      <c r="H171" s="154"/>
      <c r="I171" s="154"/>
      <c r="J171" s="1"/>
      <c r="K171" s="1"/>
    </row>
    <row r="172" spans="1:11" ht="14.4" x14ac:dyDescent="0.3">
      <c r="A172" s="1"/>
      <c r="B172" s="153"/>
      <c r="C172" s="156"/>
      <c r="D172" s="157">
        <v>2040</v>
      </c>
      <c r="E172" s="158"/>
      <c r="F172" s="158"/>
      <c r="G172" s="154"/>
      <c r="H172" s="154"/>
      <c r="I172" s="154"/>
      <c r="J172" s="1"/>
      <c r="K172" s="1"/>
    </row>
    <row r="173" spans="1:11" ht="14.4" x14ac:dyDescent="0.3">
      <c r="A173" s="1"/>
      <c r="B173" s="153"/>
      <c r="C173" s="156"/>
      <c r="D173" s="157">
        <v>2041</v>
      </c>
      <c r="E173" s="158"/>
      <c r="F173" s="158"/>
      <c r="G173" s="154"/>
      <c r="H173" s="154"/>
      <c r="I173" s="154"/>
      <c r="J173" s="1"/>
      <c r="K173" s="1"/>
    </row>
    <row r="174" spans="1:11" ht="14.4" x14ac:dyDescent="0.3">
      <c r="A174" s="1"/>
      <c r="B174" s="153"/>
      <c r="C174" s="156"/>
      <c r="D174" s="157">
        <v>2042</v>
      </c>
      <c r="E174" s="158"/>
      <c r="F174" s="158"/>
      <c r="G174" s="154"/>
      <c r="H174" s="154"/>
      <c r="I174" s="154"/>
      <c r="J174" s="1"/>
      <c r="K174" s="1"/>
    </row>
    <row r="175" spans="1:11" ht="14.4" x14ac:dyDescent="0.3">
      <c r="A175" s="1"/>
      <c r="B175" s="153"/>
      <c r="C175" s="156"/>
      <c r="D175" s="157">
        <v>2043</v>
      </c>
      <c r="E175" s="158"/>
      <c r="F175" s="158"/>
      <c r="G175" s="154"/>
      <c r="H175" s="154"/>
      <c r="I175" s="154"/>
      <c r="J175" s="1"/>
      <c r="K175" s="1"/>
    </row>
    <row r="176" spans="1:11" ht="14.4" x14ac:dyDescent="0.3">
      <c r="A176" s="1"/>
      <c r="B176" s="153"/>
      <c r="C176" s="156"/>
      <c r="D176" s="157">
        <v>2044</v>
      </c>
      <c r="E176" s="158"/>
      <c r="F176" s="158"/>
      <c r="G176" s="154"/>
      <c r="H176" s="154"/>
      <c r="I176" s="154"/>
      <c r="J176" s="1"/>
      <c r="K176" s="1"/>
    </row>
    <row r="177" spans="1:11" ht="14.4" x14ac:dyDescent="0.3">
      <c r="A177" s="1"/>
      <c r="B177" s="153"/>
      <c r="C177" s="156"/>
      <c r="D177" s="157">
        <v>2045</v>
      </c>
      <c r="E177" s="158"/>
      <c r="F177" s="158"/>
      <c r="G177" s="154"/>
      <c r="H177" s="154"/>
      <c r="I177" s="154"/>
      <c r="J177" s="1"/>
      <c r="K177" s="1"/>
    </row>
    <row r="178" spans="1:11" ht="14.4" x14ac:dyDescent="0.3">
      <c r="A178" s="1"/>
      <c r="B178" s="153"/>
      <c r="C178" s="156"/>
      <c r="D178" s="157">
        <v>2046</v>
      </c>
      <c r="E178" s="158"/>
      <c r="F178" s="158"/>
      <c r="G178" s="154"/>
      <c r="H178" s="154"/>
      <c r="I178" s="154"/>
      <c r="J178" s="1"/>
      <c r="K178" s="1"/>
    </row>
    <row r="179" spans="1:11" ht="14.4" x14ac:dyDescent="0.3">
      <c r="A179" s="1"/>
      <c r="B179" s="153"/>
      <c r="C179" s="156"/>
      <c r="D179" s="157">
        <v>2047</v>
      </c>
      <c r="E179" s="158"/>
      <c r="F179" s="158"/>
      <c r="G179" s="154"/>
      <c r="H179" s="154"/>
      <c r="I179" s="154"/>
      <c r="J179" s="1"/>
      <c r="K179" s="1"/>
    </row>
    <row r="180" spans="1:11" ht="14.4" x14ac:dyDescent="0.3">
      <c r="A180" s="1"/>
      <c r="B180" s="153"/>
      <c r="C180" s="156"/>
      <c r="D180" s="157">
        <v>2048</v>
      </c>
      <c r="E180" s="158"/>
      <c r="F180" s="158"/>
      <c r="G180" s="154"/>
      <c r="H180" s="154"/>
      <c r="I180" s="154"/>
      <c r="J180" s="1"/>
      <c r="K180" s="1"/>
    </row>
    <row r="181" spans="1:11" ht="14.4" x14ac:dyDescent="0.3">
      <c r="A181" s="1"/>
      <c r="B181" s="153"/>
      <c r="C181" s="156"/>
      <c r="D181" s="157">
        <v>2049</v>
      </c>
      <c r="E181" s="158"/>
      <c r="F181" s="158"/>
      <c r="G181" s="154"/>
      <c r="H181" s="154"/>
      <c r="I181" s="154"/>
      <c r="J181" s="1"/>
      <c r="K181" s="1"/>
    </row>
    <row r="182" spans="1:11" ht="14.4" x14ac:dyDescent="0.3">
      <c r="A182" s="1"/>
      <c r="B182" s="153"/>
      <c r="C182" s="156"/>
      <c r="D182" s="157">
        <v>2050</v>
      </c>
      <c r="E182" s="158"/>
      <c r="F182" s="158"/>
      <c r="G182" s="154"/>
      <c r="H182" s="154"/>
      <c r="I182" s="154"/>
      <c r="J182" s="1"/>
      <c r="K182" s="1"/>
    </row>
    <row r="183" spans="1:11" ht="14.4" x14ac:dyDescent="0.3">
      <c r="A183" s="1"/>
      <c r="B183" s="153"/>
      <c r="C183" s="156"/>
      <c r="D183" s="157">
        <v>2051</v>
      </c>
      <c r="E183" s="158"/>
      <c r="F183" s="158"/>
      <c r="G183" s="154"/>
      <c r="H183" s="154"/>
      <c r="I183" s="154"/>
      <c r="J183" s="1"/>
      <c r="K183" s="1"/>
    </row>
    <row r="184" spans="1:11" ht="14.4" x14ac:dyDescent="0.3">
      <c r="A184" s="1"/>
      <c r="B184" s="153"/>
      <c r="C184" s="156"/>
      <c r="D184" s="157">
        <v>2052</v>
      </c>
      <c r="E184" s="158"/>
      <c r="F184" s="158"/>
      <c r="G184" s="154"/>
      <c r="H184" s="154"/>
      <c r="I184" s="154"/>
      <c r="J184" s="1"/>
      <c r="K184" s="1"/>
    </row>
    <row r="185" spans="1:11" ht="14.4" x14ac:dyDescent="0.3">
      <c r="A185" s="1"/>
      <c r="B185" s="153"/>
      <c r="C185" s="156"/>
      <c r="D185" s="157">
        <v>2053</v>
      </c>
      <c r="E185" s="158"/>
      <c r="F185" s="158"/>
      <c r="G185" s="154"/>
      <c r="H185" s="154"/>
      <c r="I185" s="154"/>
      <c r="J185" s="1"/>
      <c r="K185" s="1"/>
    </row>
    <row r="186" spans="1:11" ht="14.4" x14ac:dyDescent="0.3">
      <c r="A186" s="1"/>
      <c r="B186" s="153"/>
      <c r="C186" s="156"/>
      <c r="D186" s="157">
        <v>2054</v>
      </c>
      <c r="E186" s="158"/>
      <c r="F186" s="158"/>
      <c r="G186" s="154"/>
      <c r="H186" s="154"/>
      <c r="I186" s="154"/>
      <c r="J186" s="1"/>
      <c r="K186" s="1"/>
    </row>
    <row r="187" spans="1:11" ht="14.4" x14ac:dyDescent="0.3">
      <c r="A187" s="1"/>
      <c r="B187" s="153"/>
      <c r="C187" s="156"/>
      <c r="D187" s="157">
        <v>2055</v>
      </c>
      <c r="E187" s="158"/>
      <c r="F187" s="158"/>
      <c r="G187" s="154"/>
      <c r="H187" s="154"/>
      <c r="I187" s="154"/>
      <c r="J187" s="1"/>
      <c r="K187" s="1"/>
    </row>
    <row r="188" spans="1:11" ht="14.4" x14ac:dyDescent="0.3">
      <c r="A188" s="1"/>
      <c r="B188" s="153"/>
      <c r="C188" s="156"/>
      <c r="D188" s="157">
        <v>2056</v>
      </c>
      <c r="E188" s="158"/>
      <c r="F188" s="158"/>
      <c r="G188" s="154"/>
      <c r="H188" s="154"/>
      <c r="I188" s="154"/>
      <c r="J188" s="1"/>
      <c r="K188" s="1"/>
    </row>
    <row r="189" spans="1:11" ht="14.4" x14ac:dyDescent="0.3">
      <c r="A189" s="1"/>
      <c r="B189" s="153"/>
      <c r="C189" s="156"/>
      <c r="D189" s="157">
        <v>2057</v>
      </c>
      <c r="E189" s="158"/>
      <c r="F189" s="158"/>
      <c r="G189" s="154"/>
      <c r="H189" s="154"/>
      <c r="I189" s="154"/>
      <c r="J189" s="1"/>
      <c r="K189" s="1"/>
    </row>
    <row r="190" spans="1:11" ht="14.4" x14ac:dyDescent="0.3">
      <c r="A190" s="1"/>
      <c r="B190" s="153"/>
      <c r="C190" s="156"/>
      <c r="D190" s="157">
        <v>2058</v>
      </c>
      <c r="E190" s="158"/>
      <c r="F190" s="158"/>
      <c r="G190" s="154"/>
      <c r="H190" s="154"/>
      <c r="I190" s="154"/>
      <c r="J190" s="1"/>
      <c r="K190" s="1"/>
    </row>
    <row r="191" spans="1:11" ht="14.4" x14ac:dyDescent="0.3">
      <c r="A191" s="1"/>
      <c r="B191" s="153"/>
      <c r="C191" s="156"/>
      <c r="D191" s="157">
        <v>2059</v>
      </c>
      <c r="E191" s="158"/>
      <c r="F191" s="158"/>
      <c r="G191" s="154"/>
      <c r="H191" s="154"/>
      <c r="I191" s="154"/>
      <c r="J191" s="1"/>
      <c r="K191" s="1"/>
    </row>
    <row r="192" spans="1:11" ht="14.4" x14ac:dyDescent="0.3">
      <c r="A192" s="1"/>
      <c r="B192" s="153"/>
      <c r="C192" s="156"/>
      <c r="D192" s="157">
        <v>2060</v>
      </c>
      <c r="E192" s="158"/>
      <c r="F192" s="158"/>
      <c r="G192" s="154"/>
      <c r="H192" s="154"/>
      <c r="I192" s="154"/>
      <c r="J192" s="1"/>
      <c r="K192" s="1"/>
    </row>
    <row r="193" spans="1:11" ht="14.4" x14ac:dyDescent="0.3">
      <c r="A193" s="1"/>
      <c r="B193" s="153"/>
      <c r="C193" s="156"/>
      <c r="D193" s="157">
        <v>2061</v>
      </c>
      <c r="E193" s="158"/>
      <c r="F193" s="158"/>
      <c r="G193" s="154"/>
      <c r="H193" s="154"/>
      <c r="I193" s="154"/>
      <c r="J193" s="1"/>
      <c r="K193" s="1"/>
    </row>
    <row r="194" spans="1:11" ht="14.4" x14ac:dyDescent="0.3">
      <c r="A194" s="1"/>
      <c r="B194" s="153"/>
      <c r="C194" s="156"/>
      <c r="D194" s="157">
        <v>2062</v>
      </c>
      <c r="E194" s="158"/>
      <c r="F194" s="158"/>
      <c r="G194" s="154"/>
      <c r="H194" s="154"/>
      <c r="I194" s="154"/>
      <c r="J194" s="1"/>
      <c r="K194" s="1"/>
    </row>
    <row r="195" spans="1:11" ht="14.4" x14ac:dyDescent="0.3">
      <c r="A195" s="1"/>
      <c r="B195" s="153"/>
      <c r="C195" s="156"/>
      <c r="D195" s="157">
        <v>2063</v>
      </c>
      <c r="E195" s="158"/>
      <c r="F195" s="158"/>
      <c r="G195" s="154"/>
      <c r="H195" s="154"/>
      <c r="I195" s="154"/>
      <c r="J195" s="1"/>
      <c r="K195" s="1"/>
    </row>
    <row r="196" spans="1:11" ht="14.4" x14ac:dyDescent="0.3">
      <c r="A196" s="1"/>
      <c r="B196" s="153"/>
      <c r="C196" s="156"/>
      <c r="D196" s="157">
        <v>2064</v>
      </c>
      <c r="E196" s="158"/>
      <c r="F196" s="158"/>
      <c r="G196" s="154"/>
      <c r="H196" s="154"/>
      <c r="I196" s="154"/>
      <c r="J196" s="1"/>
      <c r="K196" s="1"/>
    </row>
    <row r="197" spans="1:11" ht="14.4" x14ac:dyDescent="0.3">
      <c r="A197" s="1"/>
      <c r="B197" s="153"/>
      <c r="C197" s="156"/>
      <c r="D197" s="157">
        <v>2065</v>
      </c>
      <c r="E197" s="158"/>
      <c r="F197" s="158"/>
      <c r="G197" s="154"/>
      <c r="H197" s="154"/>
      <c r="I197" s="154"/>
      <c r="J197" s="1"/>
      <c r="K197" s="1"/>
    </row>
    <row r="198" spans="1:11" ht="14.4" x14ac:dyDescent="0.3">
      <c r="A198" s="1"/>
      <c r="B198" s="153"/>
      <c r="C198" s="156"/>
      <c r="D198" s="157">
        <v>2066</v>
      </c>
      <c r="E198" s="158"/>
      <c r="F198" s="158"/>
      <c r="G198" s="154"/>
      <c r="H198" s="154"/>
      <c r="I198" s="154"/>
      <c r="J198" s="1"/>
      <c r="K198" s="1"/>
    </row>
    <row r="199" spans="1:11" ht="14.4" x14ac:dyDescent="0.3">
      <c r="A199" s="1"/>
      <c r="B199" s="153"/>
      <c r="C199" s="156"/>
      <c r="D199" s="157">
        <v>2067</v>
      </c>
      <c r="E199" s="158"/>
      <c r="F199" s="158"/>
      <c r="G199" s="154"/>
      <c r="H199" s="154"/>
      <c r="I199" s="154"/>
      <c r="J199" s="1"/>
      <c r="K199" s="1"/>
    </row>
    <row r="200" spans="1:11" ht="14.4" x14ac:dyDescent="0.3">
      <c r="A200" s="1"/>
      <c r="B200" s="153"/>
      <c r="C200" s="156"/>
      <c r="D200" s="157">
        <v>2068</v>
      </c>
      <c r="E200" s="158"/>
      <c r="F200" s="158"/>
      <c r="G200" s="154"/>
      <c r="H200" s="154"/>
      <c r="I200" s="154"/>
      <c r="J200" s="1"/>
      <c r="K200" s="1"/>
    </row>
    <row r="201" spans="1:11" ht="14.4" x14ac:dyDescent="0.3">
      <c r="A201" s="1"/>
      <c r="B201" s="153"/>
      <c r="C201" s="156"/>
      <c r="D201" s="157">
        <v>2069</v>
      </c>
      <c r="E201" s="158"/>
      <c r="F201" s="158"/>
      <c r="G201" s="154"/>
      <c r="H201" s="154"/>
      <c r="I201" s="154"/>
      <c r="J201" s="1"/>
      <c r="K201" s="1"/>
    </row>
    <row r="202" spans="1:11" ht="14.4" x14ac:dyDescent="0.3">
      <c r="A202" s="1"/>
      <c r="B202" s="153"/>
      <c r="C202" s="156"/>
      <c r="D202" s="157">
        <v>2070</v>
      </c>
      <c r="E202" s="158"/>
      <c r="F202" s="158"/>
      <c r="G202" s="154"/>
      <c r="H202" s="154"/>
      <c r="I202" s="154"/>
      <c r="J202" s="1"/>
      <c r="K202" s="1"/>
    </row>
    <row r="203" spans="1:11" ht="14.4" x14ac:dyDescent="0.3">
      <c r="A203" s="1"/>
      <c r="B203" s="153"/>
      <c r="C203" s="156"/>
      <c r="D203" s="157">
        <v>2071</v>
      </c>
      <c r="E203" s="158"/>
      <c r="F203" s="158"/>
      <c r="G203" s="154"/>
      <c r="H203" s="154"/>
      <c r="I203" s="154"/>
      <c r="J203" s="1"/>
      <c r="K203" s="1"/>
    </row>
    <row r="204" spans="1:11" ht="14.4" x14ac:dyDescent="0.3">
      <c r="A204" s="1"/>
      <c r="B204" s="153"/>
      <c r="C204" s="156"/>
      <c r="D204" s="157">
        <v>2072</v>
      </c>
      <c r="E204" s="158"/>
      <c r="F204" s="158"/>
      <c r="G204" s="154"/>
      <c r="H204" s="154"/>
      <c r="I204" s="154"/>
      <c r="J204" s="1"/>
      <c r="K204" s="1"/>
    </row>
    <row r="205" spans="1:11" ht="14.4" x14ac:dyDescent="0.3">
      <c r="A205" s="1"/>
      <c r="B205" s="153"/>
      <c r="C205" s="156"/>
      <c r="D205" s="157">
        <v>2073</v>
      </c>
      <c r="E205" s="158"/>
      <c r="F205" s="158"/>
      <c r="G205" s="154"/>
      <c r="H205" s="154"/>
      <c r="I205" s="154"/>
      <c r="J205" s="1"/>
      <c r="K205" s="1"/>
    </row>
    <row r="206" spans="1:11" ht="14.4" x14ac:dyDescent="0.3">
      <c r="A206" s="1"/>
      <c r="B206" s="153"/>
      <c r="C206" s="156"/>
      <c r="D206" s="157">
        <v>2074</v>
      </c>
      <c r="E206" s="158"/>
      <c r="F206" s="158"/>
      <c r="G206" s="154"/>
      <c r="H206" s="154"/>
      <c r="I206" s="154"/>
      <c r="J206" s="1"/>
      <c r="K206" s="1"/>
    </row>
    <row r="207" spans="1:11" ht="14.4" x14ac:dyDescent="0.3">
      <c r="A207" s="1"/>
      <c r="B207" s="153"/>
      <c r="C207" s="156"/>
      <c r="D207" s="157">
        <v>2075</v>
      </c>
      <c r="E207" s="158"/>
      <c r="F207" s="158"/>
      <c r="G207" s="154"/>
      <c r="H207" s="154"/>
      <c r="I207" s="154"/>
      <c r="J207" s="1"/>
      <c r="K207" s="1"/>
    </row>
    <row r="208" spans="1:11" ht="14.4" x14ac:dyDescent="0.3">
      <c r="A208" s="1"/>
      <c r="B208" s="153"/>
      <c r="C208" s="156"/>
      <c r="D208" s="157">
        <v>2076</v>
      </c>
      <c r="E208" s="158"/>
      <c r="F208" s="158"/>
      <c r="G208" s="154"/>
      <c r="H208" s="154"/>
      <c r="I208" s="154"/>
      <c r="J208" s="1"/>
      <c r="K208" s="1"/>
    </row>
    <row r="209" spans="1:11" ht="14.4" x14ac:dyDescent="0.3">
      <c r="A209" s="1"/>
      <c r="B209" s="153"/>
      <c r="C209" s="156"/>
      <c r="D209" s="157">
        <v>2077</v>
      </c>
      <c r="E209" s="158"/>
      <c r="F209" s="158"/>
      <c r="G209" s="154"/>
      <c r="H209" s="154"/>
      <c r="I209" s="154"/>
      <c r="J209" s="1"/>
      <c r="K209" s="1"/>
    </row>
    <row r="210" spans="1:11" ht="14.4" x14ac:dyDescent="0.3">
      <c r="A210" s="1"/>
      <c r="B210" s="153"/>
      <c r="C210" s="156"/>
      <c r="D210" s="157">
        <v>2078</v>
      </c>
      <c r="E210" s="158"/>
      <c r="F210" s="158"/>
      <c r="G210" s="154"/>
      <c r="H210" s="154"/>
      <c r="I210" s="154"/>
      <c r="J210" s="1"/>
      <c r="K210" s="1"/>
    </row>
    <row r="211" spans="1:11" ht="14.4" x14ac:dyDescent="0.3">
      <c r="A211" s="1"/>
      <c r="B211" s="153"/>
      <c r="C211" s="156"/>
      <c r="D211" s="157">
        <v>2079</v>
      </c>
      <c r="E211" s="158"/>
      <c r="F211" s="158"/>
      <c r="G211" s="154"/>
      <c r="H211" s="154"/>
      <c r="I211" s="154"/>
      <c r="J211" s="1"/>
      <c r="K211" s="1"/>
    </row>
    <row r="212" spans="1:11" ht="14.4" x14ac:dyDescent="0.3">
      <c r="A212" s="1"/>
      <c r="B212" s="153"/>
      <c r="C212" s="156"/>
      <c r="D212" s="157">
        <v>2080</v>
      </c>
      <c r="E212" s="158"/>
      <c r="F212" s="158"/>
      <c r="G212" s="154"/>
      <c r="H212" s="154"/>
      <c r="I212" s="154"/>
      <c r="J212" s="1"/>
      <c r="K212" s="1"/>
    </row>
    <row r="213" spans="1:11" ht="14.4" x14ac:dyDescent="0.3">
      <c r="A213" s="1"/>
      <c r="B213" s="153"/>
      <c r="C213" s="156"/>
      <c r="D213" s="157">
        <v>2081</v>
      </c>
      <c r="E213" s="158"/>
      <c r="F213" s="158"/>
      <c r="G213" s="154"/>
      <c r="H213" s="154"/>
      <c r="I213" s="154"/>
      <c r="J213" s="1"/>
      <c r="K213" s="1"/>
    </row>
    <row r="214" spans="1:11" ht="14.4" x14ac:dyDescent="0.3">
      <c r="A214" s="1"/>
      <c r="B214" s="153"/>
      <c r="C214" s="156"/>
      <c r="D214" s="157">
        <v>2082</v>
      </c>
      <c r="E214" s="158"/>
      <c r="F214" s="158"/>
      <c r="G214" s="154"/>
      <c r="H214" s="154"/>
      <c r="I214" s="154"/>
      <c r="J214" s="1"/>
      <c r="K214" s="1"/>
    </row>
    <row r="215" spans="1:11" ht="14.4" x14ac:dyDescent="0.3">
      <c r="A215" s="1"/>
      <c r="B215" s="153"/>
      <c r="C215" s="156"/>
      <c r="D215" s="157">
        <v>2083</v>
      </c>
      <c r="E215" s="158"/>
      <c r="F215" s="158"/>
      <c r="G215" s="154"/>
      <c r="H215" s="154"/>
      <c r="I215" s="154"/>
      <c r="J215" s="1"/>
      <c r="K215" s="1"/>
    </row>
    <row r="216" spans="1:11" ht="14.4" x14ac:dyDescent="0.3">
      <c r="A216" s="1"/>
      <c r="B216" s="153"/>
      <c r="C216" s="156"/>
      <c r="D216" s="157">
        <v>2084</v>
      </c>
      <c r="E216" s="158"/>
      <c r="F216" s="158"/>
      <c r="G216" s="154"/>
      <c r="H216" s="154"/>
      <c r="I216" s="154"/>
      <c r="J216" s="1"/>
      <c r="K216" s="1"/>
    </row>
    <row r="217" spans="1:11" ht="14.4" x14ac:dyDescent="0.3">
      <c r="A217" s="1"/>
      <c r="B217" s="153"/>
      <c r="C217" s="156"/>
      <c r="D217" s="157">
        <v>2085</v>
      </c>
      <c r="E217" s="158"/>
      <c r="F217" s="158"/>
      <c r="G217" s="154"/>
      <c r="H217" s="154"/>
      <c r="I217" s="154"/>
      <c r="J217" s="1"/>
      <c r="K217" s="1"/>
    </row>
    <row r="218" spans="1:11" ht="14.4" x14ac:dyDescent="0.3">
      <c r="A218" s="1"/>
      <c r="B218" s="153"/>
      <c r="C218" s="156"/>
      <c r="D218" s="157">
        <v>2086</v>
      </c>
      <c r="E218" s="158"/>
      <c r="F218" s="158"/>
      <c r="G218" s="154"/>
      <c r="H218" s="154"/>
      <c r="I218" s="154"/>
      <c r="J218" s="1"/>
      <c r="K218" s="1"/>
    </row>
    <row r="219" spans="1:11" ht="14.4" x14ac:dyDescent="0.3">
      <c r="A219" s="1"/>
      <c r="B219" s="153"/>
      <c r="C219" s="156"/>
      <c r="D219" s="157">
        <v>2087</v>
      </c>
      <c r="E219" s="158"/>
      <c r="F219" s="158"/>
      <c r="G219" s="154"/>
      <c r="H219" s="154"/>
      <c r="I219" s="154"/>
      <c r="J219" s="1"/>
      <c r="K219" s="1"/>
    </row>
    <row r="220" spans="1:11" ht="14.4" x14ac:dyDescent="0.3">
      <c r="A220" s="1"/>
      <c r="B220" s="153"/>
      <c r="C220" s="156"/>
      <c r="D220" s="157">
        <v>2088</v>
      </c>
      <c r="E220" s="158"/>
      <c r="F220" s="158"/>
      <c r="G220" s="154"/>
      <c r="H220" s="154"/>
      <c r="I220" s="154"/>
      <c r="J220" s="1"/>
      <c r="K220" s="1"/>
    </row>
    <row r="221" spans="1:11" ht="14.4" x14ac:dyDescent="0.3">
      <c r="A221" s="1"/>
      <c r="B221" s="153"/>
      <c r="C221" s="156"/>
      <c r="D221" s="157">
        <v>2089</v>
      </c>
      <c r="E221" s="158"/>
      <c r="F221" s="158"/>
      <c r="G221" s="154"/>
      <c r="H221" s="154"/>
      <c r="I221" s="154"/>
      <c r="J221" s="1"/>
      <c r="K221" s="1"/>
    </row>
    <row r="222" spans="1:11" ht="14.4" x14ac:dyDescent="0.3">
      <c r="A222" s="1"/>
      <c r="B222" s="153"/>
      <c r="C222" s="156"/>
      <c r="D222" s="157">
        <v>2090</v>
      </c>
      <c r="E222" s="158"/>
      <c r="F222" s="158"/>
      <c r="G222" s="154"/>
      <c r="H222" s="154"/>
      <c r="I222" s="154"/>
      <c r="J222" s="1"/>
      <c r="K222" s="1"/>
    </row>
    <row r="223" spans="1:11" ht="14.4" x14ac:dyDescent="0.3">
      <c r="A223" s="1"/>
      <c r="B223" s="153"/>
      <c r="C223" s="156"/>
      <c r="D223" s="157">
        <v>2091</v>
      </c>
      <c r="E223" s="158"/>
      <c r="F223" s="158"/>
      <c r="G223" s="154"/>
      <c r="H223" s="154"/>
      <c r="I223" s="154"/>
      <c r="J223" s="1"/>
      <c r="K223" s="1"/>
    </row>
    <row r="224" spans="1:11" ht="14.4" x14ac:dyDescent="0.3">
      <c r="A224" s="1"/>
      <c r="B224" s="153"/>
      <c r="C224" s="156"/>
      <c r="D224" s="157">
        <v>2092</v>
      </c>
      <c r="E224" s="158"/>
      <c r="F224" s="158"/>
      <c r="G224" s="154"/>
      <c r="H224" s="154"/>
      <c r="I224" s="154"/>
      <c r="J224" s="1"/>
      <c r="K224" s="1"/>
    </row>
    <row r="225" spans="1:11" ht="14.4" x14ac:dyDescent="0.3">
      <c r="A225" s="1"/>
      <c r="B225" s="153"/>
      <c r="C225" s="156"/>
      <c r="D225" s="157">
        <v>2093</v>
      </c>
      <c r="E225" s="158"/>
      <c r="F225" s="158"/>
      <c r="G225" s="154"/>
      <c r="H225" s="154"/>
      <c r="I225" s="154"/>
      <c r="J225" s="1"/>
      <c r="K225" s="1"/>
    </row>
    <row r="226" spans="1:11" ht="14.4" x14ac:dyDescent="0.3">
      <c r="A226" s="1"/>
      <c r="B226" s="153"/>
      <c r="C226" s="156"/>
      <c r="D226" s="157">
        <v>2094</v>
      </c>
      <c r="E226" s="158"/>
      <c r="F226" s="158"/>
      <c r="G226" s="154"/>
      <c r="H226" s="154"/>
      <c r="I226" s="154"/>
      <c r="J226" s="1"/>
      <c r="K226" s="1"/>
    </row>
    <row r="227" spans="1:11" ht="14.4" x14ac:dyDescent="0.3">
      <c r="A227" s="1"/>
      <c r="B227" s="153"/>
      <c r="C227" s="156"/>
      <c r="D227" s="157">
        <v>2095</v>
      </c>
      <c r="E227" s="158"/>
      <c r="F227" s="158"/>
      <c r="G227" s="154"/>
      <c r="H227" s="154"/>
      <c r="I227" s="154"/>
      <c r="J227" s="1"/>
      <c r="K227" s="1"/>
    </row>
    <row r="228" spans="1:11" ht="14.4" x14ac:dyDescent="0.3">
      <c r="A228" s="1"/>
      <c r="B228" s="153"/>
      <c r="C228" s="156"/>
      <c r="D228" s="157">
        <v>2096</v>
      </c>
      <c r="E228" s="158"/>
      <c r="F228" s="158"/>
      <c r="G228" s="154"/>
      <c r="H228" s="154"/>
      <c r="I228" s="154"/>
      <c r="J228" s="1"/>
      <c r="K228" s="1"/>
    </row>
    <row r="229" spans="1:11" ht="14.4" x14ac:dyDescent="0.3">
      <c r="A229" s="1"/>
      <c r="B229" s="153"/>
      <c r="C229" s="156"/>
      <c r="D229" s="157">
        <v>2097</v>
      </c>
      <c r="E229" s="158"/>
      <c r="F229" s="158"/>
      <c r="G229" s="154"/>
      <c r="H229" s="154"/>
      <c r="I229" s="154"/>
      <c r="J229" s="1"/>
      <c r="K229" s="1"/>
    </row>
    <row r="230" spans="1:11" ht="14.4" x14ac:dyDescent="0.3">
      <c r="A230" s="1"/>
      <c r="B230" s="153"/>
      <c r="C230" s="156"/>
      <c r="D230" s="157">
        <v>2098</v>
      </c>
      <c r="E230" s="158"/>
      <c r="F230" s="158"/>
      <c r="G230" s="154"/>
      <c r="H230" s="154"/>
      <c r="I230" s="154"/>
      <c r="J230" s="1"/>
      <c r="K230" s="1"/>
    </row>
    <row r="231" spans="1:11" ht="14.4" x14ac:dyDescent="0.3">
      <c r="A231" s="1"/>
      <c r="B231" s="153"/>
      <c r="C231" s="156"/>
      <c r="D231" s="157">
        <v>2099</v>
      </c>
      <c r="E231" s="158"/>
      <c r="F231" s="158"/>
      <c r="G231" s="154"/>
      <c r="H231" s="154"/>
      <c r="I231" s="154"/>
      <c r="J231" s="1"/>
      <c r="K231" s="1"/>
    </row>
    <row r="232" spans="1:11" ht="14.4" x14ac:dyDescent="0.3">
      <c r="A232" s="1"/>
      <c r="B232" s="153"/>
      <c r="C232" s="156"/>
      <c r="D232" s="157">
        <v>2100</v>
      </c>
      <c r="E232" s="158"/>
      <c r="F232" s="158"/>
      <c r="G232" s="154"/>
      <c r="H232" s="154"/>
      <c r="I232" s="154"/>
      <c r="J232" s="1"/>
      <c r="K232" s="1"/>
    </row>
    <row r="233" spans="1:11" ht="14.4" x14ac:dyDescent="0.3">
      <c r="A233" s="1"/>
      <c r="B233" s="153"/>
      <c r="C233" s="156"/>
      <c r="D233" s="157">
        <v>2101</v>
      </c>
      <c r="E233" s="158"/>
      <c r="F233" s="158"/>
      <c r="G233" s="154"/>
      <c r="H233" s="154"/>
      <c r="I233" s="154"/>
      <c r="J233" s="1"/>
      <c r="K233" s="1"/>
    </row>
    <row r="234" spans="1:11" ht="14.4" x14ac:dyDescent="0.3">
      <c r="A234" s="1"/>
      <c r="B234" s="153"/>
      <c r="C234" s="156"/>
      <c r="D234" s="157">
        <v>2102</v>
      </c>
      <c r="E234" s="158"/>
      <c r="F234" s="158"/>
      <c r="G234" s="154"/>
      <c r="H234" s="154"/>
      <c r="I234" s="154"/>
      <c r="J234" s="1"/>
      <c r="K234" s="1"/>
    </row>
    <row r="235" spans="1:11" ht="14.4" x14ac:dyDescent="0.3">
      <c r="A235" s="1"/>
      <c r="B235" s="153"/>
      <c r="C235" s="156"/>
      <c r="D235" s="157">
        <v>2103</v>
      </c>
      <c r="E235" s="158"/>
      <c r="F235" s="158"/>
      <c r="G235" s="154"/>
      <c r="H235" s="154"/>
      <c r="I235" s="154"/>
      <c r="J235" s="1"/>
      <c r="K235" s="1"/>
    </row>
    <row r="236" spans="1:11" ht="14.4" x14ac:dyDescent="0.3">
      <c r="A236" s="1"/>
      <c r="B236" s="153"/>
      <c r="C236" s="156"/>
      <c r="D236" s="157">
        <v>2104</v>
      </c>
      <c r="E236" s="158"/>
      <c r="F236" s="158"/>
      <c r="G236" s="154"/>
      <c r="H236" s="154"/>
      <c r="I236" s="154"/>
      <c r="J236" s="1"/>
      <c r="K236" s="1"/>
    </row>
    <row r="237" spans="1:11" ht="14.4" x14ac:dyDescent="0.3">
      <c r="A237" s="1"/>
      <c r="B237" s="153"/>
      <c r="C237" s="156"/>
      <c r="D237" s="157">
        <v>2105</v>
      </c>
      <c r="E237" s="158"/>
      <c r="F237" s="158"/>
      <c r="G237" s="154"/>
      <c r="H237" s="154"/>
      <c r="I237" s="154"/>
      <c r="J237" s="1"/>
      <c r="K237" s="1"/>
    </row>
    <row r="238" spans="1:11" ht="14.4" x14ac:dyDescent="0.3">
      <c r="A238" s="1"/>
      <c r="B238" s="153"/>
      <c r="C238" s="156"/>
      <c r="D238" s="157">
        <v>2106</v>
      </c>
      <c r="E238" s="158"/>
      <c r="F238" s="158"/>
      <c r="G238" s="154"/>
      <c r="H238" s="154"/>
      <c r="I238" s="154"/>
      <c r="J238" s="1"/>
      <c r="K238" s="1"/>
    </row>
    <row r="239" spans="1:11" ht="14.4" x14ac:dyDescent="0.3">
      <c r="A239" s="1"/>
      <c r="B239" s="153"/>
      <c r="C239" s="156"/>
      <c r="D239" s="157">
        <v>2107</v>
      </c>
      <c r="E239" s="158"/>
      <c r="F239" s="158"/>
      <c r="G239" s="154"/>
      <c r="H239" s="154"/>
      <c r="I239" s="154"/>
      <c r="J239" s="1"/>
      <c r="K239" s="1"/>
    </row>
    <row r="240" spans="1:11" ht="14.4" x14ac:dyDescent="0.3">
      <c r="A240" s="1"/>
      <c r="B240" s="153"/>
      <c r="C240" s="156"/>
      <c r="D240" s="157">
        <v>2108</v>
      </c>
      <c r="E240" s="158"/>
      <c r="F240" s="158"/>
      <c r="G240" s="154"/>
      <c r="H240" s="154"/>
      <c r="I240" s="154"/>
      <c r="J240" s="1"/>
      <c r="K240" s="1"/>
    </row>
    <row r="241" spans="1:11" ht="14.4" x14ac:dyDescent="0.3">
      <c r="A241" s="1"/>
      <c r="B241" s="153"/>
      <c r="C241" s="156"/>
      <c r="D241" s="157">
        <v>2109</v>
      </c>
      <c r="E241" s="158"/>
      <c r="F241" s="158"/>
      <c r="G241" s="154"/>
      <c r="H241" s="154"/>
      <c r="I241" s="154"/>
      <c r="J241" s="1"/>
      <c r="K241" s="1"/>
    </row>
    <row r="242" spans="1:11" ht="14.4" x14ac:dyDescent="0.3">
      <c r="A242" s="1"/>
      <c r="B242" s="153"/>
      <c r="C242" s="156"/>
      <c r="D242" s="157">
        <v>2110</v>
      </c>
      <c r="E242" s="158"/>
      <c r="F242" s="158"/>
      <c r="G242" s="154"/>
      <c r="H242" s="154"/>
      <c r="I242" s="154"/>
      <c r="J242" s="1"/>
      <c r="K242" s="1"/>
    </row>
    <row r="243" spans="1:11" ht="14.4" x14ac:dyDescent="0.3">
      <c r="A243" s="1"/>
      <c r="B243" s="153"/>
      <c r="C243" s="156"/>
      <c r="D243" s="157">
        <v>2111</v>
      </c>
      <c r="E243" s="158"/>
      <c r="F243" s="158"/>
      <c r="G243" s="154"/>
      <c r="H243" s="154"/>
      <c r="I243" s="154"/>
      <c r="J243" s="1"/>
      <c r="K243" s="1"/>
    </row>
    <row r="244" spans="1:11" ht="14.4" x14ac:dyDescent="0.3">
      <c r="A244" s="1"/>
      <c r="B244" s="153"/>
      <c r="C244" s="156"/>
      <c r="D244" s="157">
        <v>2112</v>
      </c>
      <c r="E244" s="158"/>
      <c r="F244" s="158"/>
      <c r="G244" s="154"/>
      <c r="H244" s="154"/>
      <c r="I244" s="154"/>
      <c r="J244" s="1"/>
      <c r="K244" s="1"/>
    </row>
    <row r="245" spans="1:11" ht="14.4" x14ac:dyDescent="0.3">
      <c r="A245" s="1"/>
      <c r="B245" s="153"/>
      <c r="C245" s="156"/>
      <c r="D245" s="157">
        <v>2113</v>
      </c>
      <c r="E245" s="158"/>
      <c r="F245" s="158"/>
      <c r="G245" s="154"/>
      <c r="H245" s="154"/>
      <c r="I245" s="154"/>
      <c r="J245" s="1"/>
      <c r="K245" s="1"/>
    </row>
    <row r="246" spans="1:11" ht="14.4" x14ac:dyDescent="0.3">
      <c r="A246" s="1"/>
      <c r="B246" s="153"/>
      <c r="C246" s="156"/>
      <c r="D246" s="157">
        <v>2114</v>
      </c>
      <c r="E246" s="158"/>
      <c r="F246" s="158"/>
      <c r="G246" s="154"/>
      <c r="H246" s="154"/>
      <c r="I246" s="154"/>
      <c r="J246" s="1"/>
      <c r="K246" s="1"/>
    </row>
    <row r="247" spans="1:11" ht="14.4" x14ac:dyDescent="0.3">
      <c r="A247" s="1"/>
      <c r="B247" s="153"/>
      <c r="C247" s="156"/>
      <c r="D247" s="157">
        <v>2115</v>
      </c>
      <c r="E247" s="158"/>
      <c r="F247" s="158"/>
      <c r="G247" s="154"/>
      <c r="H247" s="154"/>
      <c r="I247" s="154"/>
      <c r="J247" s="1"/>
      <c r="K247" s="1"/>
    </row>
    <row r="248" spans="1:11" ht="14.4" x14ac:dyDescent="0.3">
      <c r="A248" s="1"/>
      <c r="B248" s="153"/>
      <c r="C248" s="156"/>
      <c r="D248" s="157">
        <v>2116</v>
      </c>
      <c r="E248" s="158"/>
      <c r="F248" s="158"/>
      <c r="G248" s="154"/>
      <c r="H248" s="154"/>
      <c r="I248" s="154"/>
      <c r="J248" s="1"/>
      <c r="K248" s="1"/>
    </row>
    <row r="249" spans="1:11" ht="14.4" x14ac:dyDescent="0.3">
      <c r="A249" s="1"/>
      <c r="B249" s="153"/>
      <c r="C249" s="156"/>
      <c r="D249" s="157">
        <v>2117</v>
      </c>
      <c r="E249" s="158"/>
      <c r="F249" s="158"/>
      <c r="G249" s="154"/>
      <c r="H249" s="154"/>
      <c r="I249" s="154"/>
      <c r="J249" s="1"/>
      <c r="K249" s="1"/>
    </row>
    <row r="250" spans="1:11" ht="14.4" x14ac:dyDescent="0.3">
      <c r="A250" s="1"/>
      <c r="B250" s="153"/>
      <c r="C250" s="156"/>
      <c r="D250" s="157">
        <v>2118</v>
      </c>
      <c r="E250" s="158"/>
      <c r="F250" s="158"/>
      <c r="G250" s="154"/>
      <c r="H250" s="154"/>
      <c r="I250" s="154"/>
      <c r="J250" s="1"/>
      <c r="K250" s="1"/>
    </row>
    <row r="251" spans="1:11" ht="14.4" x14ac:dyDescent="0.3">
      <c r="A251" s="1"/>
      <c r="B251" s="153"/>
      <c r="C251" s="156"/>
      <c r="D251" s="157">
        <v>2119</v>
      </c>
      <c r="E251" s="158"/>
      <c r="F251" s="158"/>
      <c r="G251" s="154"/>
      <c r="H251" s="154"/>
      <c r="I251" s="154"/>
      <c r="J251" s="1"/>
      <c r="K251" s="1"/>
    </row>
    <row r="252" spans="1:11" ht="14.4" x14ac:dyDescent="0.3">
      <c r="A252" s="1"/>
      <c r="B252" s="153"/>
      <c r="C252" s="156"/>
      <c r="D252" s="157">
        <v>2120</v>
      </c>
      <c r="E252" s="158"/>
      <c r="F252" s="158"/>
      <c r="G252" s="154"/>
      <c r="H252" s="154"/>
      <c r="I252" s="154"/>
      <c r="J252" s="1"/>
      <c r="K252" s="1"/>
    </row>
    <row r="253" spans="1:11" ht="14.4" x14ac:dyDescent="0.3">
      <c r="A253" s="1"/>
      <c r="B253" s="153"/>
      <c r="C253" s="156"/>
      <c r="D253" s="157">
        <v>2121</v>
      </c>
      <c r="E253" s="158"/>
      <c r="F253" s="158"/>
      <c r="G253" s="154"/>
      <c r="H253" s="154"/>
      <c r="I253" s="154"/>
      <c r="J253" s="1"/>
      <c r="K253" s="1"/>
    </row>
    <row r="254" spans="1:11" ht="14.4" x14ac:dyDescent="0.3">
      <c r="A254" s="1"/>
      <c r="B254" s="153"/>
      <c r="C254" s="156"/>
      <c r="D254" s="157">
        <v>2122</v>
      </c>
      <c r="E254" s="158"/>
      <c r="F254" s="158"/>
      <c r="G254" s="154"/>
      <c r="H254" s="154"/>
      <c r="I254" s="154"/>
      <c r="J254" s="1"/>
      <c r="K254" s="1"/>
    </row>
    <row r="255" spans="1:11" ht="14.4" x14ac:dyDescent="0.3">
      <c r="A255" s="1"/>
      <c r="B255" s="153"/>
      <c r="C255" s="156"/>
      <c r="D255" s="157">
        <v>2123</v>
      </c>
      <c r="E255" s="158"/>
      <c r="F255" s="158"/>
      <c r="G255" s="154"/>
      <c r="H255" s="154"/>
      <c r="I255" s="154"/>
      <c r="J255" s="1"/>
      <c r="K255" s="1"/>
    </row>
    <row r="256" spans="1:11" ht="14.4" x14ac:dyDescent="0.3">
      <c r="A256" s="1"/>
      <c r="B256" s="153"/>
      <c r="C256" s="156"/>
      <c r="D256" s="157">
        <v>2124</v>
      </c>
      <c r="E256" s="158"/>
      <c r="F256" s="158"/>
      <c r="G256" s="154"/>
      <c r="H256" s="154"/>
      <c r="I256" s="154"/>
      <c r="J256" s="1"/>
      <c r="K256" s="1"/>
    </row>
    <row r="257" spans="1:11" ht="14.4" x14ac:dyDescent="0.3">
      <c r="A257" s="1"/>
      <c r="B257" s="153"/>
      <c r="C257" s="156"/>
      <c r="D257" s="157">
        <v>2125</v>
      </c>
      <c r="E257" s="158"/>
      <c r="F257" s="158"/>
      <c r="G257" s="154"/>
      <c r="H257" s="154"/>
      <c r="I257" s="154"/>
      <c r="J257" s="1"/>
      <c r="K257" s="1"/>
    </row>
    <row r="258" spans="1:11" ht="14.4" x14ac:dyDescent="0.3">
      <c r="A258" s="1"/>
      <c r="B258" s="153"/>
      <c r="C258" s="156"/>
      <c r="D258" s="157">
        <v>2126</v>
      </c>
      <c r="E258" s="158"/>
      <c r="F258" s="158"/>
      <c r="G258" s="154"/>
      <c r="H258" s="154"/>
      <c r="I258" s="154"/>
      <c r="J258" s="1"/>
      <c r="K258" s="1"/>
    </row>
    <row r="259" spans="1:11" ht="14.4" x14ac:dyDescent="0.3">
      <c r="A259" s="1"/>
      <c r="B259" s="153"/>
      <c r="C259" s="156"/>
      <c r="D259" s="157">
        <v>2127</v>
      </c>
      <c r="E259" s="158"/>
      <c r="F259" s="158"/>
      <c r="G259" s="154"/>
      <c r="H259" s="154"/>
      <c r="I259" s="154"/>
      <c r="J259" s="1"/>
      <c r="K259" s="1"/>
    </row>
    <row r="260" spans="1:11" ht="14.4" x14ac:dyDescent="0.3">
      <c r="A260" s="1"/>
      <c r="B260" s="153"/>
      <c r="C260" s="156"/>
      <c r="D260" s="157">
        <v>2128</v>
      </c>
      <c r="E260" s="158"/>
      <c r="F260" s="158"/>
      <c r="G260" s="154"/>
      <c r="H260" s="154"/>
      <c r="I260" s="154"/>
      <c r="J260" s="1"/>
      <c r="K260" s="1"/>
    </row>
    <row r="261" spans="1:11" ht="15" customHeight="1" x14ac:dyDescent="0.3">
      <c r="B261" s="155"/>
      <c r="C261" s="155"/>
      <c r="D261" s="155"/>
      <c r="E261" s="155"/>
      <c r="F261" s="155"/>
      <c r="G261" s="155"/>
      <c r="H261" s="155"/>
      <c r="I261" s="155"/>
    </row>
  </sheetData>
  <sheetProtection password="CC10" sheet="1" objects="1" scenarios="1"/>
  <mergeCells count="14">
    <mergeCell ref="C28:C30"/>
    <mergeCell ref="H31:J31"/>
    <mergeCell ref="E19:I19"/>
    <mergeCell ref="E21:I21"/>
    <mergeCell ref="E23:F23"/>
    <mergeCell ref="H23:I23"/>
    <mergeCell ref="E24:F24"/>
    <mergeCell ref="E17:I17"/>
    <mergeCell ref="B2:J5"/>
    <mergeCell ref="B7:J7"/>
    <mergeCell ref="E9:I9"/>
    <mergeCell ref="E11:I11"/>
    <mergeCell ref="E15:I15"/>
    <mergeCell ref="E13:I13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zoomScaleNormal="100" workbookViewId="0">
      <pane xSplit="3" ySplit="8" topLeftCell="D117" activePane="bottomRight" state="frozen"/>
      <selection pane="topRight" activeCell="D1" sqref="D1"/>
      <selection pane="bottomLeft" activeCell="A9" sqref="A9"/>
      <selection pane="bottomRight" activeCell="E2" sqref="E2:G2"/>
    </sheetView>
  </sheetViews>
  <sheetFormatPr defaultColWidth="17.33203125" defaultRowHeight="15" customHeight="1" x14ac:dyDescent="0.3"/>
  <cols>
    <col min="1" max="1" width="2.5546875" customWidth="1"/>
    <col min="2" max="4" width="7.6640625" customWidth="1"/>
    <col min="5" max="5" width="2.88671875" customWidth="1"/>
    <col min="6" max="6" width="4.33203125" customWidth="1"/>
    <col min="7" max="7" width="4" customWidth="1"/>
    <col min="8" max="8" width="4.33203125" customWidth="1"/>
    <col min="9" max="9" width="7.6640625" customWidth="1"/>
    <col min="10" max="10" width="6.88671875" customWidth="1"/>
    <col min="11" max="11" width="8" customWidth="1"/>
    <col min="12" max="12" width="8.44140625" customWidth="1"/>
    <col min="13" max="13" width="7.109375" customWidth="1"/>
    <col min="14" max="14" width="4.6640625" customWidth="1"/>
    <col min="15" max="15" width="7.109375" customWidth="1"/>
    <col min="16" max="16" width="7.44140625" customWidth="1"/>
    <col min="17" max="17" width="7.109375" customWidth="1"/>
    <col min="18" max="18" width="6.6640625" customWidth="1"/>
    <col min="19" max="19" width="4.5546875" customWidth="1"/>
    <col min="20" max="21" width="7.44140625" customWidth="1"/>
    <col min="22" max="22" width="2" customWidth="1"/>
    <col min="23" max="23" width="11.6640625" customWidth="1"/>
    <col min="24" max="24" width="12.5546875" customWidth="1"/>
    <col min="25" max="25" width="12.109375" customWidth="1"/>
    <col min="26" max="26" width="10.5546875" customWidth="1"/>
    <col min="27" max="27" width="12.44140625" customWidth="1"/>
    <col min="28" max="28" width="9.33203125" customWidth="1"/>
    <col min="29" max="29" width="9.109375" customWidth="1"/>
    <col min="30" max="33" width="9.33203125" customWidth="1"/>
    <col min="34" max="50" width="9.109375" customWidth="1"/>
    <col min="51" max="51" width="9.33203125" customWidth="1"/>
    <col min="52" max="62" width="9.109375" customWidth="1"/>
    <col min="63" max="63" width="10.33203125" customWidth="1"/>
    <col min="64" max="72" width="9.109375" customWidth="1"/>
    <col min="73" max="73" width="9.44140625" customWidth="1"/>
    <col min="74" max="76" width="9.109375" customWidth="1"/>
  </cols>
  <sheetData>
    <row r="1" spans="1:76" ht="4.5" customHeight="1" x14ac:dyDescent="0.3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3">
      <c r="A2" s="199" t="s">
        <v>334</v>
      </c>
      <c r="B2" s="194"/>
      <c r="C2" s="10"/>
      <c r="D2" s="11" t="s">
        <v>1</v>
      </c>
      <c r="E2" s="201" t="s">
        <v>35</v>
      </c>
      <c r="F2" s="180"/>
      <c r="G2" s="181"/>
      <c r="H2" s="16"/>
      <c r="I2" s="210" t="s">
        <v>11</v>
      </c>
      <c r="J2" s="194"/>
      <c r="K2" s="206"/>
      <c r="L2" s="180"/>
      <c r="M2" s="180"/>
      <c r="N2" s="181"/>
      <c r="O2" s="21"/>
      <c r="P2" s="25"/>
      <c r="Q2" s="25"/>
      <c r="R2" s="25"/>
      <c r="S2" s="27" t="str">
        <f>CONCATENATE("Total gross income in ",E2,":")</f>
        <v>Total gross income in May:</v>
      </c>
      <c r="T2" s="211">
        <f>SUM(T9:T161)</f>
        <v>0</v>
      </c>
      <c r="U2" s="212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3">
      <c r="A3" s="200"/>
      <c r="B3" s="194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May:</v>
      </c>
      <c r="T3" s="211">
        <f>SUM(U9:U161)</f>
        <v>0</v>
      </c>
      <c r="U3" s="212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3">
      <c r="A4" s="200"/>
      <c r="B4" s="194"/>
      <c r="C4" s="10"/>
      <c r="D4" s="11" t="s">
        <v>23</v>
      </c>
      <c r="E4" s="114"/>
      <c r="F4" s="6">
        <v>2022</v>
      </c>
      <c r="G4" s="6"/>
      <c r="H4" s="16"/>
      <c r="I4" s="207" t="s">
        <v>24</v>
      </c>
      <c r="J4" s="194"/>
      <c r="K4" s="206"/>
      <c r="L4" s="180"/>
      <c r="M4" s="180"/>
      <c r="N4" s="181"/>
      <c r="O4" s="21"/>
      <c r="P4" s="25"/>
      <c r="Q4" s="25"/>
      <c r="R4" s="25"/>
      <c r="S4" s="27" t="str">
        <f>CONCATENATE("Total AMA in ",E2,":")</f>
        <v>Total AMA in May:</v>
      </c>
      <c r="T4" s="211">
        <f>ROUNDUP(SUM(AA9:AA161)*0.011,0)</f>
        <v>0</v>
      </c>
      <c r="U4" s="212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3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3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08" t="str">
        <f>"(9)"</f>
        <v>(9)</v>
      </c>
      <c r="F6" s="209"/>
      <c r="G6" s="209"/>
      <c r="H6" s="209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3">
      <c r="A7" s="204"/>
      <c r="B7" s="202" t="s">
        <v>43</v>
      </c>
      <c r="C7" s="202" t="s">
        <v>44</v>
      </c>
      <c r="D7" s="202" t="s">
        <v>45</v>
      </c>
      <c r="E7" s="202" t="s">
        <v>46</v>
      </c>
      <c r="F7" s="194"/>
      <c r="G7" s="194"/>
      <c r="H7" s="194"/>
      <c r="I7" s="202" t="s">
        <v>47</v>
      </c>
      <c r="J7" s="202" t="s">
        <v>48</v>
      </c>
      <c r="K7" s="202" t="str">
        <f>CONCATENATE("Allowance according to tax card in ",E2)</f>
        <v>Allowance according to tax card in May</v>
      </c>
      <c r="L7" s="202" t="s">
        <v>49</v>
      </c>
      <c r="M7" s="202" t="str">
        <f>CONCATENATE("Taxable days in ",E2)</f>
        <v>Taxable days in May</v>
      </c>
      <c r="N7" s="202" t="s">
        <v>50</v>
      </c>
      <c r="O7" s="202" t="str">
        <f>CONCATENATE("Days with food/acc. in ",$E$2)</f>
        <v>Days with food/acc. in May</v>
      </c>
      <c r="P7" s="202" t="str">
        <f>CONCATENATE("Value of benefits in ",$E$2,", DKK")</f>
        <v>Value of benefits in May, DKK</v>
      </c>
      <c r="Q7" s="202" t="str">
        <f>CONCATENATE("Salary in ",$E$2)</f>
        <v>Salary in May</v>
      </c>
      <c r="R7" s="202" t="s">
        <v>51</v>
      </c>
      <c r="S7" s="202" t="s">
        <v>52</v>
      </c>
      <c r="T7" s="202" t="str">
        <f>CONCATENATE("Gross  income in ",$E$2,", DKK")</f>
        <v>Gross  income in May, DKK</v>
      </c>
      <c r="U7" s="213" t="str">
        <f>CONCATENATE("Withheld tax in ",$E$2,", DKK")</f>
        <v>Withheld tax in May, DKK</v>
      </c>
      <c r="V7" s="74"/>
      <c r="W7" s="76" t="s">
        <v>53</v>
      </c>
      <c r="X7" s="77" t="str">
        <f>CONCATENATE("Allowance in ",$E$2,", DKK")</f>
        <v>Allowance in May, DKK</v>
      </c>
      <c r="Y7" s="77" t="str">
        <f>CONCATENATE("Value of food/acc. in ",$E$2,", DKK")</f>
        <v>Value of food/acc. in May, DKK</v>
      </c>
      <c r="Z7" s="77" t="str">
        <f>CONCATENATE("Salary in ",$E$2,", DKK")</f>
        <v>Salary in May, DKK</v>
      </c>
      <c r="AA7" s="78" t="str">
        <f>CONCATENATE("Gross salary in ",$E$2,", DKK")</f>
        <v>Gross salary in May,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3">
      <c r="A8" s="205"/>
      <c r="B8" s="203"/>
      <c r="C8" s="203"/>
      <c r="D8" s="203"/>
      <c r="E8" s="80" t="s">
        <v>28</v>
      </c>
      <c r="F8" s="80" t="s">
        <v>30</v>
      </c>
      <c r="G8" s="80" t="s">
        <v>31</v>
      </c>
      <c r="H8" s="81" t="s">
        <v>54</v>
      </c>
      <c r="I8" s="203"/>
      <c r="J8" s="203"/>
      <c r="K8" s="203"/>
      <c r="L8" s="203"/>
      <c r="M8" s="203"/>
      <c r="N8" s="203"/>
      <c r="O8" s="203"/>
      <c r="P8" s="203"/>
      <c r="Q8" s="203"/>
      <c r="R8" s="203"/>
      <c r="S8" s="203"/>
      <c r="T8" s="203"/>
      <c r="U8" s="214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3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361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3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3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336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3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3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3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3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3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3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3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3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3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3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3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3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3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3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3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3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3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3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3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3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3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3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3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3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3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3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3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3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3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3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3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3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3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3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3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3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3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3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3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3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3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3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3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3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3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3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3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3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3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3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3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3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3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3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3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3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3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3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3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3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3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3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3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3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3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3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3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3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3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3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3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3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3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3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3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3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3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3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3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3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3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3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3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3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3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3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3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3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3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3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3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3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3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3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3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3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3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3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3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3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3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3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3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3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3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3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3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3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3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3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3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3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3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3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3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3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3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3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3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3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3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3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3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3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3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3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3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3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3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3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3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3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3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3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3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3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3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3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3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3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3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3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3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3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3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3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3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3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3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3">
      <c r="A161" s="93">
        <v>153</v>
      </c>
      <c r="B161" s="111"/>
      <c r="C161" s="112"/>
      <c r="D161" s="160" t="s">
        <v>55</v>
      </c>
      <c r="E161" s="160"/>
      <c r="F161" s="160"/>
      <c r="G161" s="160"/>
      <c r="H161" s="160"/>
      <c r="I161" s="160" t="s">
        <v>55</v>
      </c>
      <c r="J161" s="160" t="s">
        <v>56</v>
      </c>
      <c r="K161" s="161"/>
      <c r="L161" s="160" t="s">
        <v>57</v>
      </c>
      <c r="M161" s="160"/>
      <c r="N161" s="160" t="s">
        <v>58</v>
      </c>
      <c r="O161" s="160"/>
      <c r="P161" s="116"/>
      <c r="Q161" s="116"/>
      <c r="R161" s="112" t="s">
        <v>336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9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3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3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3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3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3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3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3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3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3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3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3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3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3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3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3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3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3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3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3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3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3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3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3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3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3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3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3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3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3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3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3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3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3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3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3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3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3">
      <c r="A198" s="171"/>
      <c r="B198" s="171"/>
      <c r="C198" s="171"/>
      <c r="D198" s="171"/>
      <c r="E198" s="171"/>
      <c r="F198" s="171"/>
      <c r="G198" s="171"/>
      <c r="H198" s="171"/>
      <c r="I198" s="171"/>
      <c r="J198" s="171"/>
      <c r="K198" s="171"/>
      <c r="L198" s="171"/>
      <c r="M198" s="171"/>
      <c r="N198" s="171"/>
      <c r="O198" s="171"/>
      <c r="P198" s="171"/>
      <c r="Q198" s="171"/>
      <c r="R198" s="171"/>
      <c r="S198" s="171"/>
      <c r="T198" s="171"/>
      <c r="U198" s="171"/>
      <c r="V198" s="171"/>
      <c r="W198" s="171"/>
      <c r="X198" s="171"/>
      <c r="Y198" s="171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3">
      <c r="A199" s="171"/>
      <c r="B199" s="171"/>
      <c r="C199" s="171"/>
      <c r="D199" s="171"/>
      <c r="E199" s="171"/>
      <c r="F199" s="171"/>
      <c r="G199" s="171"/>
      <c r="H199" s="171"/>
      <c r="I199" s="171"/>
      <c r="J199" s="171"/>
      <c r="K199" s="171"/>
      <c r="L199" s="171"/>
      <c r="M199" s="171"/>
      <c r="N199" s="171"/>
      <c r="O199" s="171"/>
      <c r="P199" s="171"/>
      <c r="Q199" s="171"/>
      <c r="R199" s="171"/>
      <c r="S199" s="171"/>
      <c r="T199" s="171"/>
      <c r="U199" s="171"/>
      <c r="V199" s="171"/>
      <c r="W199" s="171"/>
      <c r="X199" s="171"/>
      <c r="Y199" s="171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3">
      <c r="A200" s="171"/>
      <c r="B200" s="171"/>
      <c r="C200" s="171"/>
      <c r="D200" s="171"/>
      <c r="E200" s="171"/>
      <c r="F200" s="171"/>
      <c r="G200" s="171"/>
      <c r="H200" s="171"/>
      <c r="I200" s="171"/>
      <c r="J200" s="171"/>
      <c r="K200" s="171"/>
      <c r="L200" s="171"/>
      <c r="M200" s="171"/>
      <c r="N200" s="171"/>
      <c r="O200" s="171"/>
      <c r="P200" s="171"/>
      <c r="Q200" s="171"/>
      <c r="R200" s="171"/>
      <c r="S200" s="171"/>
      <c r="T200" s="171"/>
      <c r="U200" s="171"/>
      <c r="V200" s="171"/>
      <c r="W200" s="171"/>
      <c r="X200" s="171"/>
      <c r="Y200" s="171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3">
      <c r="A201" s="134" t="s">
        <v>63</v>
      </c>
      <c r="B201" s="142" t="s">
        <v>337</v>
      </c>
      <c r="C201" s="142" t="s">
        <v>338</v>
      </c>
      <c r="D201" s="142" t="s">
        <v>339</v>
      </c>
      <c r="E201" s="142" t="s">
        <v>340</v>
      </c>
      <c r="F201" s="142" t="s">
        <v>341</v>
      </c>
      <c r="G201" s="142" t="s">
        <v>342</v>
      </c>
      <c r="H201" s="142" t="s">
        <v>343</v>
      </c>
      <c r="I201" s="142" t="s">
        <v>344</v>
      </c>
      <c r="J201" s="142" t="s">
        <v>345</v>
      </c>
      <c r="K201" s="142" t="s">
        <v>346</v>
      </c>
      <c r="L201" s="142" t="s">
        <v>347</v>
      </c>
      <c r="M201" s="142" t="s">
        <v>348</v>
      </c>
      <c r="N201" s="142"/>
      <c r="O201" s="142"/>
      <c r="P201" s="142"/>
      <c r="Q201" s="142"/>
      <c r="R201" s="142"/>
      <c r="S201" s="142"/>
      <c r="T201" s="142"/>
      <c r="U201" s="142"/>
      <c r="V201" s="142"/>
      <c r="W201" s="142"/>
      <c r="X201" s="142"/>
      <c r="Y201" s="142"/>
      <c r="Z201" s="165"/>
      <c r="AA201" s="142"/>
      <c r="AB201" s="142"/>
      <c r="AC201" s="142" t="s">
        <v>64</v>
      </c>
      <c r="AD201" s="142" t="s">
        <v>65</v>
      </c>
      <c r="AE201" s="142" t="s">
        <v>66</v>
      </c>
      <c r="AF201" s="142" t="s">
        <v>67</v>
      </c>
      <c r="AG201" s="142" t="s">
        <v>68</v>
      </c>
      <c r="AH201" s="142" t="s">
        <v>69</v>
      </c>
      <c r="AI201" s="142" t="s">
        <v>70</v>
      </c>
      <c r="AJ201" s="142" t="s">
        <v>71</v>
      </c>
      <c r="AK201" s="142" t="s">
        <v>72</v>
      </c>
      <c r="AL201" s="142" t="s">
        <v>73</v>
      </c>
      <c r="AM201" s="142" t="s">
        <v>74</v>
      </c>
      <c r="AN201" s="142" t="s">
        <v>75</v>
      </c>
      <c r="AO201" s="142" t="s">
        <v>76</v>
      </c>
      <c r="AP201" s="142" t="s">
        <v>77</v>
      </c>
      <c r="AQ201" s="142" t="s">
        <v>78</v>
      </c>
      <c r="AR201" s="142" t="s">
        <v>79</v>
      </c>
      <c r="AS201" s="142" t="s">
        <v>80</v>
      </c>
      <c r="AT201" s="142" t="s">
        <v>81</v>
      </c>
      <c r="AU201" s="142" t="s">
        <v>82</v>
      </c>
      <c r="AV201" s="142" t="s">
        <v>83</v>
      </c>
      <c r="AW201" s="142" t="s">
        <v>84</v>
      </c>
      <c r="AX201" s="142" t="s">
        <v>85</v>
      </c>
      <c r="AY201" s="142" t="s">
        <v>86</v>
      </c>
      <c r="AZ201" s="142" t="s">
        <v>87</v>
      </c>
      <c r="BA201" s="142" t="s">
        <v>88</v>
      </c>
      <c r="BB201" s="142" t="s">
        <v>89</v>
      </c>
      <c r="BC201" s="142" t="s">
        <v>90</v>
      </c>
      <c r="BD201" s="142" t="s">
        <v>91</v>
      </c>
      <c r="BE201" s="142" t="s">
        <v>92</v>
      </c>
      <c r="BF201" s="143" t="s">
        <v>93</v>
      </c>
      <c r="BG201" s="144" t="s">
        <v>94</v>
      </c>
      <c r="BH201" s="144" t="s">
        <v>95</v>
      </c>
      <c r="BI201" s="144" t="s">
        <v>96</v>
      </c>
      <c r="BJ201" s="145" t="str">
        <f>Kurs!B4</f>
        <v>2022M01</v>
      </c>
      <c r="BK201" s="145" t="str">
        <f>Kurs!C4</f>
        <v>2022M02</v>
      </c>
      <c r="BL201" s="145" t="str">
        <f>Kurs!D4</f>
        <v>2022M03</v>
      </c>
      <c r="BM201" s="145" t="str">
        <f>Kurs!E4</f>
        <v>2022M04</v>
      </c>
      <c r="BN201" s="145" t="str">
        <f>Kurs!F4</f>
        <v>2022M05</v>
      </c>
      <c r="BO201" s="145" t="str">
        <f>Kurs!G4</f>
        <v>2022M06</v>
      </c>
      <c r="BP201" s="145" t="str">
        <f>Kurs!H4</f>
        <v>2022M07</v>
      </c>
      <c r="BQ201" s="145" t="str">
        <f>Kurs!I4</f>
        <v>2022M08</v>
      </c>
      <c r="BR201" s="145" t="str">
        <f>Kurs!J4</f>
        <v>2022M09</v>
      </c>
      <c r="BS201" s="145" t="str">
        <f>Kurs!K4</f>
        <v>2022M10</v>
      </c>
      <c r="BT201" s="145" t="str">
        <f>Kurs!L4</f>
        <v>2022M11</v>
      </c>
      <c r="BU201" s="145" t="str">
        <f>Kurs!M4</f>
        <v>2022M12</v>
      </c>
      <c r="BV201" s="130"/>
      <c r="BW201" s="130"/>
      <c r="BX201" s="47"/>
      <c r="BY201" s="128"/>
    </row>
    <row r="202" spans="1:77" ht="22.5" customHeight="1" x14ac:dyDescent="0.3">
      <c r="A202" s="172" t="s">
        <v>97</v>
      </c>
      <c r="B202" s="146">
        <f>Kurs!B5</f>
        <v>744.11</v>
      </c>
      <c r="C202" s="146">
        <f>Kurs!C5</f>
        <v>744.08</v>
      </c>
      <c r="D202" s="146">
        <f>Kurs!D5</f>
        <v>743.79</v>
      </c>
      <c r="E202" s="146">
        <f>Kurs!E5</f>
        <v>744.15</v>
      </c>
      <c r="F202" s="146">
        <f>Kurs!F5</f>
        <v>743.94</v>
      </c>
      <c r="G202" s="146">
        <f>Kurs!G5</f>
        <v>743.93</v>
      </c>
      <c r="H202" s="146">
        <f>Kurs!H5</f>
        <v>744.26289999999995</v>
      </c>
      <c r="I202" s="146">
        <f>Kurs!I5</f>
        <v>743.93</v>
      </c>
      <c r="J202" s="146">
        <f>Kurs!J5</f>
        <v>743.66319999999996</v>
      </c>
      <c r="K202" s="146">
        <f>Kurs!K5</f>
        <v>743.89290000000005</v>
      </c>
      <c r="L202" s="146">
        <f>Kurs!L5</f>
        <v>743.8732</v>
      </c>
      <c r="M202" s="146">
        <f>Kurs!M5</f>
        <v>0</v>
      </c>
      <c r="N202" s="146"/>
      <c r="O202" s="146"/>
      <c r="P202" s="146"/>
      <c r="Q202" s="146"/>
      <c r="R202" s="146"/>
      <c r="S202" s="146"/>
      <c r="T202" s="146"/>
      <c r="U202" s="146"/>
      <c r="V202" s="146"/>
      <c r="W202" s="146"/>
      <c r="X202" s="146"/>
      <c r="Y202" s="146"/>
      <c r="Z202" s="177"/>
      <c r="AA202" s="146"/>
      <c r="AB202" s="146"/>
      <c r="AC202" s="142">
        <v>745.74109999999996</v>
      </c>
      <c r="AD202" s="142">
        <v>745.66189999999995</v>
      </c>
      <c r="AE202" s="142">
        <v>745.81370000000004</v>
      </c>
      <c r="AF202" s="142">
        <v>745.59810000000004</v>
      </c>
      <c r="AG202" s="142">
        <v>744.9769</v>
      </c>
      <c r="AH202" s="142">
        <v>744.6241</v>
      </c>
      <c r="AI202" s="142">
        <v>744.4171</v>
      </c>
      <c r="AJ202" s="142">
        <v>744.12090000000001</v>
      </c>
      <c r="AK202" s="142">
        <v>743.40719999999999</v>
      </c>
      <c r="AL202" s="142">
        <v>743.53089999999997</v>
      </c>
      <c r="AM202" s="142">
        <v>743.41470000000004</v>
      </c>
      <c r="AN202" s="142">
        <v>743.54049999999995</v>
      </c>
      <c r="AO202" s="142">
        <v>743.92610000000002</v>
      </c>
      <c r="AP202" s="142">
        <v>743.37480000000005</v>
      </c>
      <c r="AQ202" s="142">
        <v>743.25900000000001</v>
      </c>
      <c r="AR202" s="142">
        <v>743.83770000000004</v>
      </c>
      <c r="AS202" s="142">
        <v>744.54390000000001</v>
      </c>
      <c r="AT202" s="142">
        <v>745.3895</v>
      </c>
      <c r="AU202" s="142">
        <v>745.82039999999995</v>
      </c>
      <c r="AV202" s="142">
        <v>745.86500000000001</v>
      </c>
      <c r="AW202" s="142">
        <v>746.03060000000005</v>
      </c>
      <c r="AX202" s="142">
        <v>746.14269999999999</v>
      </c>
      <c r="AY202" s="142">
        <v>745.98099999999999</v>
      </c>
      <c r="AZ202" s="142">
        <v>745.53160000000003</v>
      </c>
      <c r="BA202" s="142">
        <v>745.53</v>
      </c>
      <c r="BB202" s="142">
        <v>745.36900000000003</v>
      </c>
      <c r="BC202" s="142">
        <v>745.88</v>
      </c>
      <c r="BD202" s="142">
        <v>745.79259999999999</v>
      </c>
      <c r="BE202" s="142">
        <v>745.8</v>
      </c>
      <c r="BF202" s="143">
        <v>745.79380000000003</v>
      </c>
      <c r="BG202" s="144">
        <v>745.91780000000006</v>
      </c>
      <c r="BH202" s="144">
        <v>745.86569999999995</v>
      </c>
      <c r="BI202" s="144">
        <v>746.02829999999994</v>
      </c>
      <c r="BJ202" s="147">
        <f>Kurs!B5</f>
        <v>744.11</v>
      </c>
      <c r="BK202" s="147">
        <f>Kurs!C5</f>
        <v>744.08</v>
      </c>
      <c r="BL202" s="147">
        <f>Kurs!D5</f>
        <v>743.79</v>
      </c>
      <c r="BM202" s="147">
        <f>Kurs!E5</f>
        <v>744.15</v>
      </c>
      <c r="BN202" s="147">
        <f>Kurs!F5</f>
        <v>743.94</v>
      </c>
      <c r="BO202" s="147">
        <f>Kurs!G5</f>
        <v>743.93</v>
      </c>
      <c r="BP202" s="147">
        <f>Kurs!H5</f>
        <v>744.26289999999995</v>
      </c>
      <c r="BQ202" s="147">
        <f>Kurs!I5</f>
        <v>743.93</v>
      </c>
      <c r="BR202" s="147">
        <f>Kurs!J5</f>
        <v>743.66319999999996</v>
      </c>
      <c r="BS202" s="147">
        <f>Kurs!K5</f>
        <v>743.89290000000005</v>
      </c>
      <c r="BT202" s="147">
        <f>Kurs!L5</f>
        <v>743.8732</v>
      </c>
      <c r="BU202" s="147">
        <f>Kurs!M5</f>
        <v>0</v>
      </c>
      <c r="BV202" s="131"/>
      <c r="BW202" s="131"/>
      <c r="BX202" s="47"/>
      <c r="BY202" s="128"/>
    </row>
    <row r="203" spans="1:77" ht="22.5" customHeight="1" x14ac:dyDescent="0.3">
      <c r="A203" s="172" t="s">
        <v>59</v>
      </c>
      <c r="B203" s="146">
        <f>Kurs!B6</f>
        <v>657.7</v>
      </c>
      <c r="C203" s="146">
        <f>Kurs!C6</f>
        <v>656.08</v>
      </c>
      <c r="D203" s="146">
        <f>Kurs!D6</f>
        <v>670.02</v>
      </c>
      <c r="E203" s="146">
        <f>Kurs!E6</f>
        <v>706.02</v>
      </c>
      <c r="F203" s="146">
        <f>Kurs!F6</f>
        <v>694.43</v>
      </c>
      <c r="G203" s="146">
        <f>Kurs!G6</f>
        <v>694.48</v>
      </c>
      <c r="H203" s="146">
        <f>Kurs!H6</f>
        <v>731.26570000000004</v>
      </c>
      <c r="I203" s="146">
        <f>Kurs!I6</f>
        <v>734.59870000000001</v>
      </c>
      <c r="J203" s="146">
        <f>Kurs!J6</f>
        <v>751.08320000000003</v>
      </c>
      <c r="K203" s="146">
        <f>Kurs!K6</f>
        <v>757.1671</v>
      </c>
      <c r="L203" s="146">
        <f>Kurs!L6</f>
        <v>729.52549999999997</v>
      </c>
      <c r="M203" s="146">
        <f>Kurs!M6</f>
        <v>0</v>
      </c>
      <c r="N203" s="146"/>
      <c r="O203" s="146"/>
      <c r="P203" s="146"/>
      <c r="Q203" s="146"/>
      <c r="R203" s="146"/>
      <c r="S203" s="146"/>
      <c r="T203" s="146"/>
      <c r="U203" s="146"/>
      <c r="V203" s="146"/>
      <c r="W203" s="146"/>
      <c r="X203" s="146"/>
      <c r="Y203" s="146"/>
      <c r="Z203" s="177"/>
      <c r="AA203" s="146"/>
      <c r="AB203" s="146"/>
      <c r="AC203" s="142">
        <v>516.75450000000001</v>
      </c>
      <c r="AD203" s="142">
        <v>519.64570000000003</v>
      </c>
      <c r="AE203" s="142">
        <v>518.66690000000006</v>
      </c>
      <c r="AF203" s="142">
        <v>522.76379999999995</v>
      </c>
      <c r="AG203" s="148">
        <v>519.41999999999996</v>
      </c>
      <c r="AH203" s="142">
        <v>540.93460000000005</v>
      </c>
      <c r="AI203" s="142">
        <v>543.31479999999999</v>
      </c>
      <c r="AJ203" s="142">
        <v>549.01319999999998</v>
      </c>
      <c r="AK203" s="142">
        <v>564.20190000000002</v>
      </c>
      <c r="AL203" s="142">
        <v>576.2405</v>
      </c>
      <c r="AM203" s="142">
        <v>562.21619999999996</v>
      </c>
      <c r="AN203" s="142">
        <v>563.27089999999998</v>
      </c>
      <c r="AO203" s="142">
        <v>565.01220000000001</v>
      </c>
      <c r="AP203" s="142">
        <v>580.20579999999995</v>
      </c>
      <c r="AQ203" s="142">
        <v>593.15750000000003</v>
      </c>
      <c r="AR203" s="142">
        <v>605.39089999999999</v>
      </c>
      <c r="AS203" s="142">
        <v>600.48689999999999</v>
      </c>
      <c r="AT203" s="142">
        <v>579.90549999999996</v>
      </c>
      <c r="AU203" s="142">
        <v>574.86609999999996</v>
      </c>
      <c r="AV203" s="142">
        <v>581.48180000000002</v>
      </c>
      <c r="AW203" s="142">
        <v>569.12879999999996</v>
      </c>
      <c r="AX203" s="142">
        <v>561.58950000000004</v>
      </c>
      <c r="AY203" s="142">
        <v>558.48699999999997</v>
      </c>
      <c r="AZ203" s="142">
        <v>574.74480000000005</v>
      </c>
      <c r="BA203" s="142">
        <v>572.31100000000004</v>
      </c>
      <c r="BB203" s="142">
        <v>573.73299999999995</v>
      </c>
      <c r="BC203" s="142">
        <v>570.24</v>
      </c>
      <c r="BD203" s="142">
        <v>570.24</v>
      </c>
      <c r="BE203" s="142">
        <v>560.35910000000001</v>
      </c>
      <c r="BF203" s="143">
        <v>558.79759999999999</v>
      </c>
      <c r="BG203" s="144">
        <v>547.09090000000003</v>
      </c>
      <c r="BH203" s="144">
        <v>552.79669999999999</v>
      </c>
      <c r="BI203" s="144">
        <v>544.57060000000001</v>
      </c>
      <c r="BJ203" s="147">
        <f>Kurs!B6</f>
        <v>657.7</v>
      </c>
      <c r="BK203" s="147">
        <f>Kurs!C6</f>
        <v>656.08</v>
      </c>
      <c r="BL203" s="147">
        <f>Kurs!D6</f>
        <v>670.02</v>
      </c>
      <c r="BM203" s="147">
        <f>Kurs!E6</f>
        <v>706.02</v>
      </c>
      <c r="BN203" s="147">
        <f>Kurs!F6</f>
        <v>694.43</v>
      </c>
      <c r="BO203" s="147">
        <f>Kurs!G6</f>
        <v>694.48</v>
      </c>
      <c r="BP203" s="147">
        <f>Kurs!H6</f>
        <v>731.26570000000004</v>
      </c>
      <c r="BQ203" s="147">
        <f>Kurs!I6</f>
        <v>734.59870000000001</v>
      </c>
      <c r="BR203" s="147">
        <f>Kurs!J6</f>
        <v>751.08320000000003</v>
      </c>
      <c r="BS203" s="147">
        <f>Kurs!K6</f>
        <v>757.1671</v>
      </c>
      <c r="BT203" s="147">
        <f>Kurs!L6</f>
        <v>729.52549999999997</v>
      </c>
      <c r="BU203" s="147">
        <f>Kurs!M6</f>
        <v>0</v>
      </c>
      <c r="BV203" s="131"/>
      <c r="BW203" s="131"/>
      <c r="BX203" s="47"/>
      <c r="BY203" s="128"/>
    </row>
    <row r="204" spans="1:77" ht="22.5" customHeight="1" x14ac:dyDescent="0.3">
      <c r="A204" s="172" t="s">
        <v>336</v>
      </c>
      <c r="B204" s="146">
        <f>Kurs!B7</f>
        <v>521</v>
      </c>
      <c r="C204" s="146">
        <f>Kurs!C7</f>
        <v>515.94000000000005</v>
      </c>
      <c r="D204" s="146">
        <f>Kurs!D7</f>
        <v>535.25</v>
      </c>
      <c r="E204" s="146">
        <f>Kurs!E7</f>
        <v>554.26</v>
      </c>
      <c r="F204" s="146">
        <f>Kurs!F7</f>
        <v>548.1</v>
      </c>
      <c r="G204" s="146">
        <f>Kurs!G7</f>
        <v>549.59</v>
      </c>
      <c r="H204" s="146">
        <f>Kurs!H7</f>
        <v>564.74900000000002</v>
      </c>
      <c r="I204" s="146">
        <f>Kurs!I7</f>
        <v>568.86779999999999</v>
      </c>
      <c r="J204" s="146">
        <f>Kurs!J7</f>
        <v>563.98230000000001</v>
      </c>
      <c r="K204" s="146">
        <f>Kurs!K7</f>
        <v>551.97429999999997</v>
      </c>
      <c r="L204" s="146">
        <f>Kurs!L7</f>
        <v>542.77409999999998</v>
      </c>
      <c r="M204" s="146">
        <f>Kurs!M7</f>
        <v>0</v>
      </c>
      <c r="N204" s="146"/>
      <c r="O204" s="146"/>
      <c r="P204" s="146"/>
      <c r="Q204" s="146"/>
      <c r="R204" s="146"/>
      <c r="S204" s="146"/>
      <c r="T204" s="146"/>
      <c r="U204" s="146"/>
      <c r="V204" s="146"/>
      <c r="W204" s="146"/>
      <c r="X204" s="146"/>
      <c r="Y204" s="146"/>
      <c r="Z204" s="177"/>
      <c r="AA204" s="146"/>
      <c r="AB204" s="146"/>
      <c r="AC204" s="142"/>
      <c r="AD204" s="142"/>
      <c r="AE204" s="142"/>
      <c r="AF204" s="142"/>
      <c r="AG204" s="148"/>
      <c r="AH204" s="142"/>
      <c r="AI204" s="142"/>
      <c r="AJ204" s="142"/>
      <c r="AK204" s="142"/>
      <c r="AL204" s="142"/>
      <c r="AM204" s="142"/>
      <c r="AN204" s="142"/>
      <c r="AO204" s="142"/>
      <c r="AP204" s="142"/>
      <c r="AQ204" s="142"/>
      <c r="AR204" s="142"/>
      <c r="AS204" s="142"/>
      <c r="AT204" s="142"/>
      <c r="AU204" s="142"/>
      <c r="AV204" s="142"/>
      <c r="AW204" s="142"/>
      <c r="AX204" s="142"/>
      <c r="AY204" s="142"/>
      <c r="AZ204" s="142"/>
      <c r="BA204" s="142"/>
      <c r="BB204" s="142"/>
      <c r="BC204" s="142"/>
      <c r="BD204" s="142"/>
      <c r="BE204" s="142"/>
      <c r="BF204" s="143"/>
      <c r="BG204" s="144"/>
      <c r="BH204" s="144"/>
      <c r="BI204" s="144"/>
      <c r="BJ204" s="147"/>
      <c r="BK204" s="147"/>
      <c r="BL204" s="147"/>
      <c r="BM204" s="147"/>
      <c r="BN204" s="147"/>
      <c r="BO204" s="147"/>
      <c r="BP204" s="147"/>
      <c r="BQ204" s="147"/>
      <c r="BR204" s="147"/>
      <c r="BS204" s="147"/>
      <c r="BT204" s="147"/>
      <c r="BU204" s="147"/>
      <c r="BV204" s="131"/>
      <c r="BW204" s="131"/>
      <c r="BX204" s="47"/>
      <c r="BY204" s="128"/>
    </row>
    <row r="205" spans="1:77" ht="22.5" customHeight="1" x14ac:dyDescent="0.3">
      <c r="A205" s="172" t="s">
        <v>62</v>
      </c>
      <c r="B205" s="146">
        <f>Kurs!B8</f>
        <v>100</v>
      </c>
      <c r="C205" s="146">
        <f>Kurs!C8</f>
        <v>100</v>
      </c>
      <c r="D205" s="146">
        <f>Kurs!D8</f>
        <v>100</v>
      </c>
      <c r="E205" s="146">
        <f>Kurs!E8</f>
        <v>100</v>
      </c>
      <c r="F205" s="146">
        <f>Kurs!F8</f>
        <v>100</v>
      </c>
      <c r="G205" s="146">
        <f>Kurs!G8</f>
        <v>100</v>
      </c>
      <c r="H205" s="146">
        <f>Kurs!H8</f>
        <v>100</v>
      </c>
      <c r="I205" s="146">
        <f>Kurs!I8</f>
        <v>100</v>
      </c>
      <c r="J205" s="146">
        <f>Kurs!J8</f>
        <v>100</v>
      </c>
      <c r="K205" s="146">
        <f>Kurs!K8</f>
        <v>100</v>
      </c>
      <c r="L205" s="146">
        <f>Kurs!L8</f>
        <v>100</v>
      </c>
      <c r="M205" s="146">
        <f>Kurs!M8</f>
        <v>100</v>
      </c>
      <c r="N205" s="146"/>
      <c r="O205" s="146"/>
      <c r="P205" s="146"/>
      <c r="Q205" s="146"/>
      <c r="R205" s="146"/>
      <c r="S205" s="146"/>
      <c r="T205" s="146"/>
      <c r="U205" s="146"/>
      <c r="V205" s="146"/>
      <c r="W205" s="146"/>
      <c r="X205" s="146"/>
      <c r="Y205" s="146"/>
      <c r="Z205" s="177"/>
      <c r="AA205" s="146"/>
      <c r="AB205" s="146"/>
      <c r="AC205" s="146">
        <v>100</v>
      </c>
      <c r="AD205" s="146">
        <v>100</v>
      </c>
      <c r="AE205" s="146">
        <v>100</v>
      </c>
      <c r="AF205" s="146">
        <v>100</v>
      </c>
      <c r="AG205" s="146">
        <v>100</v>
      </c>
      <c r="AH205" s="146">
        <v>100</v>
      </c>
      <c r="AI205" s="146">
        <v>100</v>
      </c>
      <c r="AJ205" s="146">
        <v>100</v>
      </c>
      <c r="AK205" s="146">
        <v>100</v>
      </c>
      <c r="AL205" s="146">
        <v>100</v>
      </c>
      <c r="AM205" s="146">
        <v>100</v>
      </c>
      <c r="AN205" s="146">
        <v>100</v>
      </c>
      <c r="AO205" s="146">
        <v>100</v>
      </c>
      <c r="AP205" s="146">
        <v>100</v>
      </c>
      <c r="AQ205" s="146">
        <v>100</v>
      </c>
      <c r="AR205" s="146">
        <v>100</v>
      </c>
      <c r="AS205" s="146">
        <v>100</v>
      </c>
      <c r="AT205" s="146">
        <v>100</v>
      </c>
      <c r="AU205" s="146">
        <v>100</v>
      </c>
      <c r="AV205" s="146">
        <v>100</v>
      </c>
      <c r="AW205" s="146">
        <v>100</v>
      </c>
      <c r="AX205" s="146">
        <v>100</v>
      </c>
      <c r="AY205" s="146">
        <v>100</v>
      </c>
      <c r="AZ205" s="146">
        <v>100</v>
      </c>
      <c r="BA205" s="146">
        <v>100</v>
      </c>
      <c r="BB205" s="146">
        <v>100</v>
      </c>
      <c r="BC205" s="146">
        <v>100</v>
      </c>
      <c r="BD205" s="146">
        <v>100</v>
      </c>
      <c r="BE205" s="146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3">
      <c r="A206" s="172"/>
      <c r="B206" s="142"/>
      <c r="C206" s="142"/>
      <c r="D206" s="134"/>
      <c r="E206" s="142"/>
      <c r="F206" s="142"/>
      <c r="G206" s="142"/>
      <c r="H206" s="142"/>
      <c r="I206" s="142"/>
      <c r="J206" s="142"/>
      <c r="K206" s="142"/>
      <c r="L206" s="142"/>
      <c r="M206" s="142"/>
      <c r="N206" s="142"/>
      <c r="O206" s="142"/>
      <c r="P206" s="142"/>
      <c r="Q206" s="142"/>
      <c r="R206" s="142"/>
      <c r="S206" s="142"/>
      <c r="T206" s="142"/>
      <c r="U206" s="142"/>
      <c r="V206" s="142"/>
      <c r="W206" s="142"/>
      <c r="X206" s="142"/>
      <c r="Y206" s="142"/>
      <c r="Z206" s="165"/>
      <c r="AA206" s="142"/>
      <c r="AB206" s="142"/>
      <c r="AC206" s="149"/>
      <c r="AD206" s="149"/>
      <c r="AE206" s="149"/>
      <c r="AF206" s="149"/>
      <c r="AG206" s="149"/>
      <c r="AH206" s="149"/>
      <c r="AI206" s="149"/>
      <c r="AJ206" s="149"/>
      <c r="AK206" s="149"/>
      <c r="AL206" s="149"/>
      <c r="AM206" s="149"/>
      <c r="AN206" s="149"/>
      <c r="AO206" s="149"/>
      <c r="AP206" s="149"/>
      <c r="AQ206" s="149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50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3">
      <c r="A207" s="134" t="s">
        <v>30</v>
      </c>
      <c r="B207" s="134">
        <v>0</v>
      </c>
      <c r="C207" s="134" t="s">
        <v>30</v>
      </c>
      <c r="D207" s="134" t="s">
        <v>55</v>
      </c>
      <c r="E207" s="142">
        <v>1900</v>
      </c>
      <c r="F207" s="134"/>
      <c r="G207" s="134"/>
      <c r="H207" s="134"/>
      <c r="I207" s="134"/>
      <c r="J207" s="142" t="s">
        <v>98</v>
      </c>
      <c r="K207" s="134">
        <f>IF(OR(MOD(F4,400)=0,AND(MOD(F4,4)= 0, MOD(F4,100)&lt;&gt;0)),366,365)</f>
        <v>365</v>
      </c>
      <c r="L207" s="142"/>
      <c r="M207" s="142"/>
      <c r="N207" s="142"/>
      <c r="O207" s="142"/>
      <c r="P207" s="142"/>
      <c r="Q207" s="142"/>
      <c r="R207" s="142"/>
      <c r="S207" s="142"/>
      <c r="T207" s="142"/>
      <c r="U207" s="142"/>
      <c r="V207" s="142"/>
      <c r="W207" s="142"/>
      <c r="X207" s="142"/>
      <c r="Y207" s="142"/>
      <c r="Z207" s="165"/>
      <c r="AA207" s="142"/>
      <c r="AB207" s="142"/>
      <c r="AC207" s="149"/>
      <c r="AD207" s="149"/>
      <c r="AE207" s="149"/>
      <c r="AF207" s="149"/>
      <c r="AG207" s="149"/>
      <c r="AH207" s="149"/>
      <c r="AI207" s="149"/>
      <c r="AJ207" s="149"/>
      <c r="AK207" s="149"/>
      <c r="AL207" s="149"/>
      <c r="AM207" s="149"/>
      <c r="AN207" s="149"/>
      <c r="AO207" s="149"/>
      <c r="AP207" s="149"/>
      <c r="AQ207" s="149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50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3">
      <c r="A208" s="134" t="s">
        <v>9</v>
      </c>
      <c r="B208" s="134">
        <v>1</v>
      </c>
      <c r="C208" s="134">
        <v>1</v>
      </c>
      <c r="D208" s="172" t="s">
        <v>99</v>
      </c>
      <c r="E208" s="134">
        <v>1901</v>
      </c>
      <c r="F208" s="134"/>
      <c r="G208" s="134" t="s">
        <v>100</v>
      </c>
      <c r="H208" s="174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3" t="s">
        <v>103</v>
      </c>
      <c r="M208" s="142"/>
      <c r="N208" s="142"/>
      <c r="O208" s="142"/>
      <c r="P208" s="142"/>
      <c r="Q208" s="142"/>
      <c r="R208" s="142"/>
      <c r="S208" s="142"/>
      <c r="T208" s="142"/>
      <c r="U208" s="142"/>
      <c r="V208" s="142"/>
      <c r="W208" s="142"/>
      <c r="X208" s="142"/>
      <c r="Y208" s="142"/>
      <c r="Z208" s="165"/>
      <c r="AA208" s="142"/>
      <c r="AB208" s="142"/>
      <c r="AC208" s="149"/>
      <c r="AD208" s="149"/>
      <c r="AE208" s="149"/>
      <c r="AF208" s="149"/>
      <c r="AG208" s="149"/>
      <c r="AH208" s="149"/>
      <c r="AI208" s="149"/>
      <c r="AJ208" s="149"/>
      <c r="AK208" s="149"/>
      <c r="AL208" s="149"/>
      <c r="AM208" s="149"/>
      <c r="AN208" s="149"/>
      <c r="AO208" s="149"/>
      <c r="AP208" s="149"/>
      <c r="AQ208" s="149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50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1"/>
      <c r="BR208" s="152"/>
      <c r="BS208" s="152"/>
      <c r="BT208" s="152"/>
      <c r="BU208" s="124"/>
      <c r="BV208" s="126"/>
      <c r="BW208" s="47"/>
      <c r="BX208" s="47"/>
      <c r="BY208" s="128"/>
    </row>
    <row r="209" spans="1:77" ht="22.5" customHeight="1" x14ac:dyDescent="0.3">
      <c r="A209" s="134" t="s">
        <v>32</v>
      </c>
      <c r="B209" s="134">
        <v>2</v>
      </c>
      <c r="C209" s="134">
        <v>2</v>
      </c>
      <c r="D209" s="134" t="s">
        <v>104</v>
      </c>
      <c r="E209" s="142">
        <v>1902</v>
      </c>
      <c r="F209" s="134"/>
      <c r="G209" s="134" t="s">
        <v>105</v>
      </c>
      <c r="H209" s="174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3" t="s">
        <v>107</v>
      </c>
      <c r="M209" s="142"/>
      <c r="N209" s="142">
        <v>2010</v>
      </c>
      <c r="O209" s="142">
        <v>2011</v>
      </c>
      <c r="P209" s="142">
        <v>2012</v>
      </c>
      <c r="Q209" s="142">
        <v>2013</v>
      </c>
      <c r="R209" s="142">
        <v>2014</v>
      </c>
      <c r="S209" s="142">
        <v>2015</v>
      </c>
      <c r="T209" s="142">
        <v>2016</v>
      </c>
      <c r="U209" s="142">
        <v>2017</v>
      </c>
      <c r="V209" s="142"/>
      <c r="W209" s="142"/>
      <c r="X209" s="142"/>
      <c r="Y209" s="142"/>
      <c r="Z209" s="165"/>
      <c r="AA209" s="142"/>
      <c r="AB209" s="142"/>
      <c r="AC209" s="149"/>
      <c r="AD209" s="149"/>
      <c r="AE209" s="149"/>
      <c r="AF209" s="149"/>
      <c r="AG209" s="149"/>
      <c r="AH209" s="149"/>
      <c r="AI209" s="149"/>
      <c r="AJ209" s="149"/>
      <c r="AK209" s="149"/>
      <c r="AL209" s="149"/>
      <c r="AM209" s="149"/>
      <c r="AN209" s="149"/>
      <c r="AO209" s="149"/>
      <c r="AP209" s="149"/>
      <c r="AQ209" s="149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50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1"/>
      <c r="BR209" s="152"/>
      <c r="BS209" s="152"/>
      <c r="BT209" s="152"/>
      <c r="BU209" s="124"/>
      <c r="BV209" s="126"/>
      <c r="BW209" s="47"/>
      <c r="BX209" s="47"/>
      <c r="BY209" s="128"/>
    </row>
    <row r="210" spans="1:77" ht="22.5" customHeight="1" x14ac:dyDescent="0.3">
      <c r="A210" s="134" t="s">
        <v>33</v>
      </c>
      <c r="B210" s="134">
        <v>3</v>
      </c>
      <c r="C210" s="134">
        <v>3</v>
      </c>
      <c r="D210" s="172" t="s">
        <v>108</v>
      </c>
      <c r="E210" s="134">
        <v>1903</v>
      </c>
      <c r="F210" s="134"/>
      <c r="G210" s="134" t="s">
        <v>61</v>
      </c>
      <c r="H210" s="174">
        <f>VLOOKUP(Allowance!A12,Allowance!A12:J17,Kurs!$A$1-2020,FALSE)</f>
        <v>0</v>
      </c>
      <c r="I210" s="175">
        <v>0</v>
      </c>
      <c r="J210" s="174">
        <f>+H210</f>
        <v>0</v>
      </c>
      <c r="K210" s="175">
        <f>ABS(+J210/K207)</f>
        <v>0</v>
      </c>
      <c r="L210" s="173" t="s">
        <v>109</v>
      </c>
      <c r="M210" s="134" t="s">
        <v>100</v>
      </c>
      <c r="N210" s="174">
        <v>48000</v>
      </c>
      <c r="O210" s="174">
        <v>48000</v>
      </c>
      <c r="P210" s="174">
        <v>48000</v>
      </c>
      <c r="Q210" s="176">
        <v>48000</v>
      </c>
      <c r="R210" s="142">
        <v>48000</v>
      </c>
      <c r="S210" s="142" t="s">
        <v>110</v>
      </c>
      <c r="T210" s="142" t="s">
        <v>110</v>
      </c>
      <c r="U210" s="142" t="s">
        <v>110</v>
      </c>
      <c r="V210" s="142"/>
      <c r="W210" s="142"/>
      <c r="X210" s="142"/>
      <c r="Y210" s="142"/>
      <c r="Z210" s="165"/>
      <c r="AA210" s="142"/>
      <c r="AB210" s="142"/>
      <c r="AC210" s="149"/>
      <c r="AD210" s="149"/>
      <c r="AE210" s="149"/>
      <c r="AF210" s="149"/>
      <c r="AG210" s="149"/>
      <c r="AH210" s="149"/>
      <c r="AI210" s="149"/>
      <c r="AJ210" s="149"/>
      <c r="AK210" s="149"/>
      <c r="AL210" s="149"/>
      <c r="AM210" s="149"/>
      <c r="AN210" s="149"/>
      <c r="AO210" s="149"/>
      <c r="AP210" s="149"/>
      <c r="AQ210" s="149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50"/>
      <c r="BG210" s="150"/>
      <c r="BH210" s="150"/>
      <c r="BI210" s="150"/>
      <c r="BJ210" s="150"/>
      <c r="BK210" s="150"/>
      <c r="BL210" s="150"/>
      <c r="BM210" s="150"/>
      <c r="BN210" s="150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3">
      <c r="A211" s="134" t="s">
        <v>34</v>
      </c>
      <c r="B211" s="134">
        <v>4</v>
      </c>
      <c r="C211" s="134">
        <v>4</v>
      </c>
      <c r="D211" s="134" t="s">
        <v>111</v>
      </c>
      <c r="E211" s="142">
        <v>1904</v>
      </c>
      <c r="F211" s="134"/>
      <c r="G211" s="134" t="s">
        <v>112</v>
      </c>
      <c r="H211" s="174">
        <f>VLOOKUP(Allowance!A13,Allowance!A13:J18,Kurs!$A$1-2020,FALSE)</f>
        <v>29200</v>
      </c>
      <c r="I211" s="175">
        <v>68</v>
      </c>
      <c r="J211" s="174">
        <f>+H210-H211</f>
        <v>-29200</v>
      </c>
      <c r="K211" s="175">
        <f>ABS(+J211/K207)</f>
        <v>80</v>
      </c>
      <c r="L211" s="173" t="s">
        <v>113</v>
      </c>
      <c r="M211" s="134" t="s">
        <v>105</v>
      </c>
      <c r="N211" s="174">
        <v>1000</v>
      </c>
      <c r="O211" s="174">
        <v>1000</v>
      </c>
      <c r="P211" s="174">
        <v>1000</v>
      </c>
      <c r="Q211" s="176">
        <v>1000</v>
      </c>
      <c r="R211" s="142">
        <v>1000</v>
      </c>
      <c r="S211" s="142" t="s">
        <v>110</v>
      </c>
      <c r="T211" s="142" t="s">
        <v>110</v>
      </c>
      <c r="U211" s="142" t="s">
        <v>110</v>
      </c>
      <c r="V211" s="142"/>
      <c r="W211" s="142"/>
      <c r="X211" s="142"/>
      <c r="Y211" s="142"/>
      <c r="Z211" s="165"/>
      <c r="AA211" s="142"/>
      <c r="AB211" s="142"/>
      <c r="AC211" s="149"/>
      <c r="AD211" s="149"/>
      <c r="AE211" s="149"/>
      <c r="AF211" s="149"/>
      <c r="AG211" s="149"/>
      <c r="AH211" s="149"/>
      <c r="AI211" s="149"/>
      <c r="AJ211" s="149"/>
      <c r="AK211" s="149"/>
      <c r="AL211" s="149"/>
      <c r="AM211" s="149"/>
      <c r="AN211" s="149"/>
      <c r="AO211" s="149"/>
      <c r="AP211" s="149"/>
      <c r="AQ211" s="149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50"/>
      <c r="BI211" s="150"/>
      <c r="BJ211" s="150"/>
      <c r="BK211" s="150"/>
      <c r="BL211" s="150"/>
      <c r="BM211" s="150"/>
      <c r="BN211" s="150"/>
      <c r="BO211" s="150"/>
      <c r="BP211" s="150"/>
      <c r="BQ211" s="150"/>
      <c r="BR211" s="150"/>
      <c r="BS211" s="150"/>
      <c r="BT211" s="150"/>
      <c r="BU211" s="150"/>
      <c r="BV211" s="47"/>
      <c r="BW211" s="47"/>
      <c r="BX211" s="7"/>
    </row>
    <row r="212" spans="1:77" ht="22.5" customHeight="1" x14ac:dyDescent="0.3">
      <c r="A212" s="134" t="s">
        <v>35</v>
      </c>
      <c r="B212" s="134">
        <v>5</v>
      </c>
      <c r="C212" s="134">
        <v>5</v>
      </c>
      <c r="D212" s="172" t="s">
        <v>114</v>
      </c>
      <c r="E212" s="134">
        <v>1905</v>
      </c>
      <c r="F212" s="134"/>
      <c r="G212" s="134" t="s">
        <v>115</v>
      </c>
      <c r="H212" s="174">
        <f>VLOOKUP(Allowance!A14,Allowance!A14:J19,Kurs!$A$1-2020,FALSE)</f>
        <v>17500</v>
      </c>
      <c r="I212" s="175">
        <v>31.23</v>
      </c>
      <c r="J212" s="174">
        <f>+H210-H212</f>
        <v>-17500</v>
      </c>
      <c r="K212" s="175">
        <f>ABS(+J212/K207)</f>
        <v>47.945205479452056</v>
      </c>
      <c r="L212" s="173" t="s">
        <v>116</v>
      </c>
      <c r="M212" s="134" t="s">
        <v>61</v>
      </c>
      <c r="N212" s="174">
        <f t="shared" ref="N212:P212" si="22">+N210+N211</f>
        <v>49000</v>
      </c>
      <c r="O212" s="174">
        <f t="shared" si="22"/>
        <v>49000</v>
      </c>
      <c r="P212" s="174">
        <f t="shared" si="22"/>
        <v>49000</v>
      </c>
      <c r="Q212" s="176">
        <f t="shared" ref="Q212:R212" si="23">Q210+Q211</f>
        <v>49000</v>
      </c>
      <c r="R212" s="176">
        <f t="shared" si="23"/>
        <v>49000</v>
      </c>
      <c r="S212" s="142" t="s">
        <v>110</v>
      </c>
      <c r="T212" s="142" t="s">
        <v>110</v>
      </c>
      <c r="U212" s="142" t="s">
        <v>110</v>
      </c>
      <c r="V212" s="142"/>
      <c r="W212" s="142"/>
      <c r="X212" s="142"/>
      <c r="Y212" s="142"/>
      <c r="Z212" s="165"/>
      <c r="AA212" s="142"/>
      <c r="AB212" s="142"/>
      <c r="AC212" s="149"/>
      <c r="AD212" s="149"/>
      <c r="AE212" s="149"/>
      <c r="AF212" s="149"/>
      <c r="AG212" s="149"/>
      <c r="AH212" s="149"/>
      <c r="AI212" s="149"/>
      <c r="AJ212" s="149"/>
      <c r="AK212" s="149"/>
      <c r="AL212" s="149"/>
      <c r="AM212" s="149"/>
      <c r="AN212" s="149"/>
      <c r="AO212" s="149"/>
      <c r="AP212" s="149"/>
      <c r="AQ212" s="149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3">
      <c r="A213" s="134" t="s">
        <v>36</v>
      </c>
      <c r="B213" s="134">
        <v>6</v>
      </c>
      <c r="C213" s="134">
        <v>6</v>
      </c>
      <c r="D213" s="172" t="s">
        <v>117</v>
      </c>
      <c r="E213" s="142">
        <v>1906</v>
      </c>
      <c r="F213" s="134"/>
      <c r="G213" s="134" t="s">
        <v>58</v>
      </c>
      <c r="H213" s="174">
        <f>VLOOKUP(Allowance!A15,Allowance!A15:J20,Kurs!$A$1-2020,FALSE)</f>
        <v>46700</v>
      </c>
      <c r="I213" s="175">
        <v>99.23</v>
      </c>
      <c r="J213" s="174">
        <f>+H210-H213</f>
        <v>-46700</v>
      </c>
      <c r="K213" s="175">
        <f>ABS(+J213/K207)</f>
        <v>127.94520547945206</v>
      </c>
      <c r="L213" s="173" t="s">
        <v>118</v>
      </c>
      <c r="M213" s="134" t="s">
        <v>112</v>
      </c>
      <c r="N213" s="175">
        <v>20200</v>
      </c>
      <c r="O213" s="174">
        <v>23100</v>
      </c>
      <c r="P213" s="174">
        <f>23500</f>
        <v>23500</v>
      </c>
      <c r="Q213" s="176">
        <f>24600</f>
        <v>24600</v>
      </c>
      <c r="R213" s="176">
        <v>25000</v>
      </c>
      <c r="S213" s="142" t="s">
        <v>110</v>
      </c>
      <c r="T213" s="142" t="s">
        <v>110</v>
      </c>
      <c r="U213" s="142" t="s">
        <v>110</v>
      </c>
      <c r="V213" s="142"/>
      <c r="W213" s="142"/>
      <c r="X213" s="142"/>
      <c r="Y213" s="142"/>
      <c r="Z213" s="165"/>
      <c r="AA213" s="142"/>
      <c r="AB213" s="142"/>
      <c r="AC213" s="149"/>
      <c r="AD213" s="149"/>
      <c r="AE213" s="149"/>
      <c r="AF213" s="149"/>
      <c r="AG213" s="149"/>
      <c r="AH213" s="149"/>
      <c r="AI213" s="149"/>
      <c r="AJ213" s="149"/>
      <c r="AK213" s="149"/>
      <c r="AL213" s="149"/>
      <c r="AM213" s="149"/>
      <c r="AN213" s="149"/>
      <c r="AO213" s="149"/>
      <c r="AP213" s="149"/>
      <c r="AQ213" s="149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3">
      <c r="A214" s="134" t="s">
        <v>37</v>
      </c>
      <c r="B214" s="134">
        <v>7</v>
      </c>
      <c r="C214" s="134">
        <v>7</v>
      </c>
      <c r="D214" s="172" t="s">
        <v>119</v>
      </c>
      <c r="E214" s="134">
        <v>1907</v>
      </c>
      <c r="F214" s="134"/>
      <c r="G214" s="134" t="s">
        <v>49</v>
      </c>
      <c r="H214" s="142" t="e">
        <f>VLOOKUP(G214,$M$210:$U$215,Kurs!$A$1-2008,FALSE)</f>
        <v>#N/A</v>
      </c>
      <c r="I214" s="142"/>
      <c r="J214" s="142"/>
      <c r="K214" s="142"/>
      <c r="L214" s="173" t="s">
        <v>120</v>
      </c>
      <c r="M214" s="134" t="s">
        <v>115</v>
      </c>
      <c r="N214" s="175">
        <v>9200</v>
      </c>
      <c r="O214" s="174">
        <v>10500</v>
      </c>
      <c r="P214" s="174">
        <v>10700</v>
      </c>
      <c r="Q214" s="176">
        <v>11200</v>
      </c>
      <c r="R214" s="176">
        <v>11400</v>
      </c>
      <c r="S214" s="142" t="s">
        <v>110</v>
      </c>
      <c r="T214" s="142" t="s">
        <v>110</v>
      </c>
      <c r="U214" s="142" t="s">
        <v>110</v>
      </c>
      <c r="V214" s="142"/>
      <c r="W214" s="142"/>
      <c r="X214" s="142"/>
      <c r="Y214" s="142"/>
      <c r="Z214" s="165"/>
      <c r="AA214" s="142"/>
      <c r="AB214" s="142"/>
      <c r="AC214" s="149"/>
      <c r="AD214" s="149"/>
      <c r="AE214" s="149"/>
      <c r="AF214" s="149"/>
      <c r="AG214" s="149"/>
      <c r="AH214" s="149"/>
      <c r="AI214" s="149"/>
      <c r="AJ214" s="149"/>
      <c r="AK214" s="149"/>
      <c r="AL214" s="149"/>
      <c r="AM214" s="149"/>
      <c r="AN214" s="149"/>
      <c r="AO214" s="149"/>
      <c r="AP214" s="149"/>
      <c r="AQ214" s="149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3">
      <c r="A215" s="134" t="s">
        <v>38</v>
      </c>
      <c r="B215" s="134">
        <v>8</v>
      </c>
      <c r="C215" s="134">
        <v>8</v>
      </c>
      <c r="D215" s="172" t="s">
        <v>121</v>
      </c>
      <c r="E215" s="142">
        <v>1908</v>
      </c>
      <c r="F215" s="134"/>
      <c r="G215" s="134" t="s">
        <v>57</v>
      </c>
      <c r="H215" s="134">
        <v>0.35</v>
      </c>
      <c r="I215" s="142">
        <v>35</v>
      </c>
      <c r="J215" s="142"/>
      <c r="K215" s="142"/>
      <c r="L215" s="173" t="s">
        <v>122</v>
      </c>
      <c r="M215" s="134" t="s">
        <v>58</v>
      </c>
      <c r="N215" s="174">
        <f t="shared" ref="N215:P215" si="24">+N213+N214</f>
        <v>29400</v>
      </c>
      <c r="O215" s="174">
        <f t="shared" si="24"/>
        <v>33600</v>
      </c>
      <c r="P215" s="174">
        <f t="shared" si="24"/>
        <v>34200</v>
      </c>
      <c r="Q215" s="176">
        <f t="shared" ref="Q215:R215" si="25">Q213+Q214</f>
        <v>35800</v>
      </c>
      <c r="R215" s="176">
        <f t="shared" si="25"/>
        <v>36400</v>
      </c>
      <c r="S215" s="142" t="s">
        <v>110</v>
      </c>
      <c r="T215" s="142" t="s">
        <v>110</v>
      </c>
      <c r="U215" s="142" t="s">
        <v>110</v>
      </c>
      <c r="V215" s="142"/>
      <c r="W215" s="142"/>
      <c r="X215" s="142"/>
      <c r="Y215" s="142"/>
      <c r="Z215" s="142"/>
      <c r="AA215" s="142"/>
      <c r="AB215" s="142"/>
      <c r="AC215" s="149"/>
      <c r="AD215" s="149"/>
      <c r="AE215" s="149"/>
      <c r="AF215" s="149"/>
      <c r="AG215" s="149"/>
      <c r="AH215" s="149"/>
      <c r="AI215" s="149"/>
      <c r="AJ215" s="149"/>
      <c r="AK215" s="149"/>
      <c r="AL215" s="149"/>
      <c r="AM215" s="149"/>
      <c r="AN215" s="149"/>
      <c r="AO215" s="149"/>
      <c r="AP215" s="149"/>
      <c r="AQ215" s="149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3">
      <c r="A216" s="134" t="s">
        <v>39</v>
      </c>
      <c r="B216" s="134">
        <v>9</v>
      </c>
      <c r="C216" s="134">
        <v>9</v>
      </c>
      <c r="D216" s="172" t="s">
        <v>123</v>
      </c>
      <c r="E216" s="134">
        <v>1909</v>
      </c>
      <c r="F216" s="134"/>
      <c r="G216" s="134" t="s">
        <v>124</v>
      </c>
      <c r="H216" s="134">
        <v>0.36</v>
      </c>
      <c r="I216" s="142">
        <v>20</v>
      </c>
      <c r="J216" s="142"/>
      <c r="K216" s="142"/>
      <c r="L216" s="173" t="s">
        <v>125</v>
      </c>
      <c r="M216" s="142"/>
      <c r="N216" s="142"/>
      <c r="O216" s="142"/>
      <c r="P216" s="142"/>
      <c r="Q216" s="142"/>
      <c r="R216" s="142"/>
      <c r="S216" s="142"/>
      <c r="T216" s="142"/>
      <c r="U216" s="142"/>
      <c r="V216" s="142"/>
      <c r="W216" s="142"/>
      <c r="X216" s="142"/>
      <c r="Y216" s="142"/>
      <c r="Z216" s="142"/>
      <c r="AA216" s="142"/>
      <c r="AB216" s="142"/>
      <c r="AC216" s="149"/>
      <c r="AD216" s="149"/>
      <c r="AE216" s="149"/>
      <c r="AF216" s="149"/>
      <c r="AG216" s="149"/>
      <c r="AH216" s="149"/>
      <c r="AI216" s="149"/>
      <c r="AJ216" s="149"/>
      <c r="AK216" s="149"/>
      <c r="AL216" s="149"/>
      <c r="AM216" s="149"/>
      <c r="AN216" s="149"/>
      <c r="AO216" s="149"/>
      <c r="AP216" s="149"/>
      <c r="AQ216" s="149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3">
      <c r="A217" s="134" t="s">
        <v>40</v>
      </c>
      <c r="B217" s="134">
        <v>10</v>
      </c>
      <c r="C217" s="134">
        <v>10</v>
      </c>
      <c r="D217" s="172" t="s">
        <v>126</v>
      </c>
      <c r="E217" s="142">
        <v>1910</v>
      </c>
      <c r="F217" s="134"/>
      <c r="G217" s="134" t="s">
        <v>127</v>
      </c>
      <c r="H217" s="134">
        <v>0.44</v>
      </c>
      <c r="I217" s="142">
        <v>34</v>
      </c>
      <c r="J217" s="142"/>
      <c r="K217" s="142"/>
      <c r="L217" s="173">
        <v>10</v>
      </c>
      <c r="M217" s="142"/>
      <c r="N217" s="142"/>
      <c r="O217" s="142"/>
      <c r="P217" s="142"/>
      <c r="Q217" s="142"/>
      <c r="R217" s="142"/>
      <c r="S217" s="142"/>
      <c r="T217" s="142"/>
      <c r="U217" s="142"/>
      <c r="V217" s="142"/>
      <c r="W217" s="142"/>
      <c r="X217" s="142"/>
      <c r="Y217" s="142"/>
      <c r="Z217" s="142"/>
      <c r="AA217" s="142"/>
      <c r="AB217" s="142"/>
      <c r="AC217" s="149"/>
      <c r="AD217" s="149"/>
      <c r="AE217" s="149"/>
      <c r="AF217" s="149"/>
      <c r="AG217" s="149"/>
      <c r="AH217" s="149"/>
      <c r="AI217" s="149"/>
      <c r="AJ217" s="149"/>
      <c r="AK217" s="149"/>
      <c r="AL217" s="149"/>
      <c r="AM217" s="149"/>
      <c r="AN217" s="149"/>
      <c r="AO217" s="149"/>
      <c r="AP217" s="149"/>
      <c r="AQ217" s="149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3">
      <c r="A218" s="134" t="s">
        <v>41</v>
      </c>
      <c r="B218" s="134">
        <v>11</v>
      </c>
      <c r="C218" s="134">
        <v>11</v>
      </c>
      <c r="D218" s="172" t="s">
        <v>128</v>
      </c>
      <c r="E218" s="134">
        <v>1911</v>
      </c>
      <c r="F218" s="134"/>
      <c r="G218" s="134" t="s">
        <v>129</v>
      </c>
      <c r="H218" s="134">
        <v>0.42</v>
      </c>
      <c r="I218" s="142">
        <v>33</v>
      </c>
      <c r="J218" s="142"/>
      <c r="K218" s="142"/>
      <c r="L218" s="173">
        <v>11</v>
      </c>
      <c r="M218" s="142"/>
      <c r="N218" s="142"/>
      <c r="O218" s="142"/>
      <c r="P218" s="142"/>
      <c r="Q218" s="142"/>
      <c r="R218" s="142"/>
      <c r="S218" s="142"/>
      <c r="T218" s="142"/>
      <c r="U218" s="142"/>
      <c r="V218" s="142"/>
      <c r="W218" s="142"/>
      <c r="X218" s="142"/>
      <c r="Y218" s="142"/>
      <c r="Z218" s="142"/>
      <c r="AA218" s="142"/>
      <c r="AB218" s="142"/>
      <c r="AC218" s="149"/>
      <c r="AD218" s="149"/>
      <c r="AE218" s="149"/>
      <c r="AF218" s="149"/>
      <c r="AG218" s="149"/>
      <c r="AH218" s="149"/>
      <c r="AI218" s="149"/>
      <c r="AJ218" s="149"/>
      <c r="AK218" s="149"/>
      <c r="AL218" s="149"/>
      <c r="AM218" s="149"/>
      <c r="AN218" s="149"/>
      <c r="AO218" s="149"/>
      <c r="AP218" s="149"/>
      <c r="AQ218" s="149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3">
      <c r="A219" s="134" t="s">
        <v>42</v>
      </c>
      <c r="B219" s="134">
        <v>12</v>
      </c>
      <c r="C219" s="134">
        <v>12</v>
      </c>
      <c r="D219" s="172" t="s">
        <v>130</v>
      </c>
      <c r="E219" s="142">
        <v>1912</v>
      </c>
      <c r="F219" s="134"/>
      <c r="G219" s="134" t="s">
        <v>131</v>
      </c>
      <c r="H219" s="134">
        <v>0.42</v>
      </c>
      <c r="I219" s="142">
        <v>32</v>
      </c>
      <c r="J219" s="142"/>
      <c r="K219" s="142"/>
      <c r="L219" s="173">
        <v>12</v>
      </c>
      <c r="M219" s="142"/>
      <c r="N219" s="142"/>
      <c r="O219" s="142"/>
      <c r="P219" s="142"/>
      <c r="Q219" s="142"/>
      <c r="R219" s="142"/>
      <c r="S219" s="142"/>
      <c r="T219" s="142"/>
      <c r="U219" s="142"/>
      <c r="V219" s="142"/>
      <c r="W219" s="142"/>
      <c r="X219" s="142"/>
      <c r="Y219" s="142"/>
      <c r="Z219" s="142"/>
      <c r="AA219" s="142"/>
      <c r="AB219" s="142"/>
      <c r="AC219" s="149"/>
      <c r="AD219" s="149"/>
      <c r="AE219" s="149"/>
      <c r="AF219" s="149"/>
      <c r="AG219" s="149"/>
      <c r="AH219" s="149"/>
      <c r="AI219" s="149"/>
      <c r="AJ219" s="149"/>
      <c r="AK219" s="149"/>
      <c r="AL219" s="149"/>
      <c r="AM219" s="149"/>
      <c r="AN219" s="149"/>
      <c r="AO219" s="149"/>
      <c r="AP219" s="149"/>
      <c r="AQ219" s="149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3">
      <c r="A220" s="134"/>
      <c r="B220" s="134">
        <v>13</v>
      </c>
      <c r="C220" s="134"/>
      <c r="D220" s="172" t="s">
        <v>132</v>
      </c>
      <c r="E220" s="134">
        <v>1913</v>
      </c>
      <c r="F220" s="134"/>
      <c r="G220" s="134" t="s">
        <v>133</v>
      </c>
      <c r="H220" s="134">
        <v>0.44</v>
      </c>
      <c r="I220" s="142">
        <v>31</v>
      </c>
      <c r="J220" s="142"/>
      <c r="K220" s="142"/>
      <c r="L220" s="173">
        <v>13</v>
      </c>
      <c r="M220" s="142"/>
      <c r="N220" s="142"/>
      <c r="O220" s="142"/>
      <c r="P220" s="142"/>
      <c r="Q220" s="142"/>
      <c r="R220" s="142"/>
      <c r="S220" s="142"/>
      <c r="T220" s="142"/>
      <c r="U220" s="142"/>
      <c r="V220" s="142"/>
      <c r="W220" s="142"/>
      <c r="X220" s="142"/>
      <c r="Y220" s="142"/>
      <c r="Z220" s="142"/>
      <c r="AA220" s="142"/>
      <c r="AB220" s="142"/>
      <c r="AC220" s="149"/>
      <c r="AD220" s="149"/>
      <c r="AE220" s="149"/>
      <c r="AF220" s="149"/>
      <c r="AG220" s="149"/>
      <c r="AH220" s="149"/>
      <c r="AI220" s="149"/>
      <c r="AJ220" s="149"/>
      <c r="AK220" s="149"/>
      <c r="AL220" s="149"/>
      <c r="AM220" s="149"/>
      <c r="AN220" s="149"/>
      <c r="AO220" s="149"/>
      <c r="AP220" s="149"/>
      <c r="AQ220" s="149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3">
      <c r="A221" s="134" t="s">
        <v>31</v>
      </c>
      <c r="B221" s="134">
        <v>14</v>
      </c>
      <c r="C221" s="134"/>
      <c r="D221" s="172" t="s">
        <v>134</v>
      </c>
      <c r="E221" s="142">
        <v>1914</v>
      </c>
      <c r="F221" s="134"/>
      <c r="G221" s="142"/>
      <c r="H221" s="142"/>
      <c r="I221" s="142"/>
      <c r="J221" s="142"/>
      <c r="K221" s="142"/>
      <c r="L221" s="173">
        <v>14</v>
      </c>
      <c r="M221" s="142"/>
      <c r="N221" s="142"/>
      <c r="O221" s="142"/>
      <c r="P221" s="142"/>
      <c r="Q221" s="142"/>
      <c r="R221" s="142"/>
      <c r="S221" s="142"/>
      <c r="T221" s="142"/>
      <c r="U221" s="142"/>
      <c r="V221" s="142"/>
      <c r="W221" s="142"/>
      <c r="X221" s="142"/>
      <c r="Y221" s="142"/>
      <c r="Z221" s="142"/>
      <c r="AA221" s="142"/>
      <c r="AB221" s="142"/>
      <c r="AC221" s="149"/>
      <c r="AD221" s="149"/>
      <c r="AE221" s="149"/>
      <c r="AF221" s="149"/>
      <c r="AG221" s="149"/>
      <c r="AH221" s="149"/>
      <c r="AI221" s="149"/>
      <c r="AJ221" s="149"/>
      <c r="AK221" s="149"/>
      <c r="AL221" s="149"/>
      <c r="AM221" s="149"/>
      <c r="AN221" s="149"/>
      <c r="AO221" s="149"/>
      <c r="AP221" s="149"/>
      <c r="AQ221" s="149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3">
      <c r="A222" s="134">
        <v>2010</v>
      </c>
      <c r="B222" s="134">
        <v>15</v>
      </c>
      <c r="C222" s="134"/>
      <c r="D222" s="172" t="s">
        <v>135</v>
      </c>
      <c r="E222" s="134">
        <v>1915</v>
      </c>
      <c r="F222" s="134"/>
      <c r="G222" s="142"/>
      <c r="H222" s="142"/>
      <c r="I222" s="142"/>
      <c r="J222" s="142"/>
      <c r="K222" s="142"/>
      <c r="L222" s="173">
        <v>15</v>
      </c>
      <c r="M222" s="142"/>
      <c r="N222" s="142"/>
      <c r="O222" s="142"/>
      <c r="P222" s="142"/>
      <c r="Q222" s="142"/>
      <c r="R222" s="142"/>
      <c r="S222" s="142"/>
      <c r="T222" s="142"/>
      <c r="U222" s="142"/>
      <c r="V222" s="142"/>
      <c r="W222" s="142"/>
      <c r="X222" s="142"/>
      <c r="Y222" s="142"/>
      <c r="Z222" s="142"/>
      <c r="AA222" s="142"/>
      <c r="AB222" s="142"/>
      <c r="AC222" s="149"/>
      <c r="AD222" s="149"/>
      <c r="AE222" s="149"/>
      <c r="AF222" s="149"/>
      <c r="AG222" s="149"/>
      <c r="AH222" s="149"/>
      <c r="AI222" s="149"/>
      <c r="AJ222" s="149"/>
      <c r="AK222" s="149"/>
      <c r="AL222" s="149"/>
      <c r="AM222" s="149"/>
      <c r="AN222" s="149"/>
      <c r="AO222" s="149"/>
      <c r="AP222" s="149"/>
      <c r="AQ222" s="149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3">
      <c r="A223" s="134">
        <v>2011</v>
      </c>
      <c r="B223" s="134">
        <v>16</v>
      </c>
      <c r="C223" s="134"/>
      <c r="D223" s="172" t="s">
        <v>136</v>
      </c>
      <c r="E223" s="142">
        <v>1916</v>
      </c>
      <c r="F223" s="134"/>
      <c r="G223" s="142"/>
      <c r="H223" s="142"/>
      <c r="I223" s="142"/>
      <c r="J223" s="142"/>
      <c r="K223" s="142"/>
      <c r="L223" s="173">
        <v>16</v>
      </c>
      <c r="M223" s="142"/>
      <c r="N223" s="142"/>
      <c r="O223" s="142"/>
      <c r="P223" s="142"/>
      <c r="Q223" s="142"/>
      <c r="R223" s="142"/>
      <c r="S223" s="142"/>
      <c r="T223" s="142"/>
      <c r="U223" s="142"/>
      <c r="V223" s="142"/>
      <c r="W223" s="142"/>
      <c r="X223" s="142"/>
      <c r="Y223" s="142"/>
      <c r="Z223" s="142"/>
      <c r="AA223" s="142"/>
      <c r="AB223" s="142"/>
      <c r="AC223" s="149"/>
      <c r="AD223" s="149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3">
      <c r="A224" s="134">
        <v>2012</v>
      </c>
      <c r="B224" s="134">
        <v>17</v>
      </c>
      <c r="C224" s="134"/>
      <c r="D224" s="172" t="s">
        <v>137</v>
      </c>
      <c r="E224" s="134">
        <v>1917</v>
      </c>
      <c r="F224" s="134"/>
      <c r="G224" s="142"/>
      <c r="H224" s="142"/>
      <c r="I224" s="142"/>
      <c r="J224" s="142"/>
      <c r="K224" s="142"/>
      <c r="L224" s="173">
        <v>17</v>
      </c>
      <c r="M224" s="142"/>
      <c r="N224" s="142"/>
      <c r="O224" s="142"/>
      <c r="P224" s="142"/>
      <c r="Q224" s="142"/>
      <c r="R224" s="142"/>
      <c r="S224" s="142"/>
      <c r="T224" s="142"/>
      <c r="U224" s="142"/>
      <c r="V224" s="142"/>
      <c r="W224" s="142"/>
      <c r="X224" s="142"/>
      <c r="Y224" s="142"/>
      <c r="Z224" s="142"/>
      <c r="AA224" s="142"/>
      <c r="AB224" s="142"/>
      <c r="AC224" s="149"/>
      <c r="AD224" s="149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3">
      <c r="A225" s="134">
        <v>2013</v>
      </c>
      <c r="B225" s="134">
        <v>18</v>
      </c>
      <c r="C225" s="134"/>
      <c r="D225" s="172" t="s">
        <v>138</v>
      </c>
      <c r="E225" s="142">
        <v>1918</v>
      </c>
      <c r="F225" s="134"/>
      <c r="G225" s="142"/>
      <c r="H225" s="142"/>
      <c r="I225" s="142"/>
      <c r="J225" s="142"/>
      <c r="K225" s="142"/>
      <c r="L225" s="173">
        <v>18</v>
      </c>
      <c r="M225" s="142"/>
      <c r="N225" s="142"/>
      <c r="O225" s="142"/>
      <c r="P225" s="142"/>
      <c r="Q225" s="142"/>
      <c r="R225" s="142"/>
      <c r="S225" s="142"/>
      <c r="T225" s="142"/>
      <c r="U225" s="142"/>
      <c r="V225" s="142"/>
      <c r="W225" s="142"/>
      <c r="X225" s="142"/>
      <c r="Y225" s="142"/>
      <c r="Z225" s="142"/>
      <c r="AA225" s="142"/>
      <c r="AB225" s="142"/>
      <c r="AC225" s="149"/>
      <c r="AD225" s="149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3">
      <c r="A226" s="134">
        <v>2014</v>
      </c>
      <c r="B226" s="134">
        <v>19</v>
      </c>
      <c r="C226" s="134"/>
      <c r="D226" s="172" t="s">
        <v>139</v>
      </c>
      <c r="E226" s="134">
        <v>1919</v>
      </c>
      <c r="F226" s="134"/>
      <c r="G226" s="142"/>
      <c r="H226" s="142"/>
      <c r="I226" s="142"/>
      <c r="J226" s="142"/>
      <c r="K226" s="142"/>
      <c r="L226" s="173">
        <v>19</v>
      </c>
      <c r="M226" s="142"/>
      <c r="N226" s="142"/>
      <c r="O226" s="142"/>
      <c r="P226" s="142"/>
      <c r="Q226" s="142"/>
      <c r="R226" s="142"/>
      <c r="S226" s="142"/>
      <c r="T226" s="142"/>
      <c r="U226" s="142"/>
      <c r="V226" s="142"/>
      <c r="W226" s="142"/>
      <c r="X226" s="142"/>
      <c r="Y226" s="142"/>
      <c r="Z226" s="142"/>
      <c r="AA226" s="142"/>
      <c r="AB226" s="142"/>
      <c r="AC226" s="149"/>
      <c r="AD226" s="149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3">
      <c r="A227" s="134">
        <v>2015</v>
      </c>
      <c r="B227" s="134">
        <v>20</v>
      </c>
      <c r="C227" s="134"/>
      <c r="D227" s="172" t="s">
        <v>140</v>
      </c>
      <c r="E227" s="142">
        <v>1920</v>
      </c>
      <c r="F227" s="134"/>
      <c r="G227" s="142"/>
      <c r="H227" s="142"/>
      <c r="I227" s="142"/>
      <c r="J227" s="142"/>
      <c r="K227" s="142"/>
      <c r="L227" s="173">
        <v>20</v>
      </c>
      <c r="M227" s="142"/>
      <c r="N227" s="142"/>
      <c r="O227" s="142"/>
      <c r="P227" s="142"/>
      <c r="Q227" s="142"/>
      <c r="R227" s="142"/>
      <c r="S227" s="142"/>
      <c r="T227" s="142"/>
      <c r="U227" s="142"/>
      <c r="V227" s="142"/>
      <c r="W227" s="142"/>
      <c r="X227" s="142"/>
      <c r="Y227" s="142"/>
      <c r="Z227" s="142"/>
      <c r="AA227" s="142"/>
      <c r="AB227" s="142"/>
      <c r="AC227" s="149"/>
      <c r="AD227" s="149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3">
      <c r="A228" s="134"/>
      <c r="B228" s="134">
        <v>21</v>
      </c>
      <c r="C228" s="134"/>
      <c r="D228" s="172" t="s">
        <v>141</v>
      </c>
      <c r="E228" s="134">
        <v>1921</v>
      </c>
      <c r="F228" s="134"/>
      <c r="G228" s="142"/>
      <c r="H228" s="142"/>
      <c r="I228" s="142"/>
      <c r="J228" s="142"/>
      <c r="K228" s="142"/>
      <c r="L228" s="173">
        <v>21</v>
      </c>
      <c r="M228" s="142"/>
      <c r="N228" s="142"/>
      <c r="O228" s="142"/>
      <c r="P228" s="142"/>
      <c r="Q228" s="142"/>
      <c r="R228" s="142"/>
      <c r="S228" s="142"/>
      <c r="T228" s="142"/>
      <c r="U228" s="142"/>
      <c r="V228" s="142"/>
      <c r="W228" s="142"/>
      <c r="X228" s="142"/>
      <c r="Y228" s="142"/>
      <c r="Z228" s="142"/>
      <c r="AA228" s="142"/>
      <c r="AB228" s="142"/>
      <c r="AC228" s="149"/>
      <c r="AD228" s="149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3">
      <c r="A229" s="134"/>
      <c r="B229" s="134">
        <v>22</v>
      </c>
      <c r="C229" s="134"/>
      <c r="D229" s="172" t="s">
        <v>142</v>
      </c>
      <c r="E229" s="142">
        <v>1922</v>
      </c>
      <c r="F229" s="134"/>
      <c r="G229" s="142"/>
      <c r="H229" s="142"/>
      <c r="I229" s="142"/>
      <c r="J229" s="142"/>
      <c r="K229" s="142"/>
      <c r="L229" s="173">
        <v>22</v>
      </c>
      <c r="M229" s="142"/>
      <c r="N229" s="142"/>
      <c r="O229" s="142"/>
      <c r="P229" s="142"/>
      <c r="Q229" s="142"/>
      <c r="R229" s="142"/>
      <c r="S229" s="142"/>
      <c r="T229" s="142"/>
      <c r="U229" s="142"/>
      <c r="V229" s="142"/>
      <c r="W229" s="142"/>
      <c r="X229" s="142"/>
      <c r="Y229" s="142"/>
      <c r="Z229" s="142"/>
      <c r="AA229" s="142"/>
      <c r="AB229" s="142"/>
      <c r="AC229" s="149"/>
      <c r="AD229" s="149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3">
      <c r="A230" s="134"/>
      <c r="B230" s="134">
        <v>23</v>
      </c>
      <c r="C230" s="134"/>
      <c r="D230" s="172" t="s">
        <v>143</v>
      </c>
      <c r="E230" s="134">
        <v>1923</v>
      </c>
      <c r="F230" s="134"/>
      <c r="G230" s="142"/>
      <c r="H230" s="142"/>
      <c r="I230" s="142"/>
      <c r="J230" s="142"/>
      <c r="K230" s="142"/>
      <c r="L230" s="173">
        <v>23</v>
      </c>
      <c r="M230" s="142"/>
      <c r="N230" s="142"/>
      <c r="O230" s="142"/>
      <c r="P230" s="142"/>
      <c r="Q230" s="142"/>
      <c r="R230" s="142"/>
      <c r="S230" s="142"/>
      <c r="T230" s="142"/>
      <c r="U230" s="142"/>
      <c r="V230" s="142"/>
      <c r="W230" s="142"/>
      <c r="X230" s="142"/>
      <c r="Y230" s="142"/>
      <c r="Z230" s="142"/>
      <c r="AA230" s="142"/>
      <c r="AB230" s="142"/>
      <c r="AC230" s="149"/>
      <c r="AD230" s="149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3">
      <c r="A231" s="134"/>
      <c r="B231" s="134">
        <v>24</v>
      </c>
      <c r="C231" s="134"/>
      <c r="D231" s="172" t="s">
        <v>144</v>
      </c>
      <c r="E231" s="142">
        <v>1924</v>
      </c>
      <c r="F231" s="134"/>
      <c r="G231" s="142"/>
      <c r="H231" s="142"/>
      <c r="I231" s="142"/>
      <c r="J231" s="142"/>
      <c r="K231" s="142"/>
      <c r="L231" s="173">
        <v>24</v>
      </c>
      <c r="M231" s="142"/>
      <c r="N231" s="142"/>
      <c r="O231" s="142"/>
      <c r="P231" s="142"/>
      <c r="Q231" s="142"/>
      <c r="R231" s="142"/>
      <c r="S231" s="142"/>
      <c r="T231" s="142"/>
      <c r="U231" s="142"/>
      <c r="V231" s="142"/>
      <c r="W231" s="142"/>
      <c r="X231" s="142"/>
      <c r="Y231" s="142"/>
      <c r="Z231" s="142"/>
      <c r="AA231" s="142"/>
      <c r="AB231" s="142"/>
      <c r="AC231" s="149"/>
      <c r="AD231" s="149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3">
      <c r="A232" s="134"/>
      <c r="B232" s="134">
        <v>25</v>
      </c>
      <c r="C232" s="134"/>
      <c r="D232" s="172" t="s">
        <v>145</v>
      </c>
      <c r="E232" s="134">
        <v>1925</v>
      </c>
      <c r="F232" s="134"/>
      <c r="G232" s="142"/>
      <c r="H232" s="142"/>
      <c r="I232" s="142"/>
      <c r="J232" s="142"/>
      <c r="K232" s="142"/>
      <c r="L232" s="173">
        <v>25</v>
      </c>
      <c r="M232" s="142"/>
      <c r="N232" s="142"/>
      <c r="O232" s="142"/>
      <c r="P232" s="142"/>
      <c r="Q232" s="142"/>
      <c r="R232" s="142"/>
      <c r="S232" s="142"/>
      <c r="T232" s="142"/>
      <c r="U232" s="142"/>
      <c r="V232" s="142"/>
      <c r="W232" s="142"/>
      <c r="X232" s="142"/>
      <c r="Y232" s="142"/>
      <c r="Z232" s="142"/>
      <c r="AA232" s="142"/>
      <c r="AB232" s="142"/>
      <c r="AC232" s="149"/>
      <c r="AD232" s="149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3">
      <c r="A233" s="134"/>
      <c r="B233" s="134">
        <v>26</v>
      </c>
      <c r="C233" s="134"/>
      <c r="D233" s="172" t="s">
        <v>146</v>
      </c>
      <c r="E233" s="142">
        <v>1926</v>
      </c>
      <c r="F233" s="134"/>
      <c r="G233" s="142"/>
      <c r="H233" s="142"/>
      <c r="I233" s="142"/>
      <c r="J233" s="142"/>
      <c r="K233" s="142"/>
      <c r="L233" s="173">
        <v>26</v>
      </c>
      <c r="M233" s="142"/>
      <c r="N233" s="142"/>
      <c r="O233" s="142"/>
      <c r="P233" s="142"/>
      <c r="Q233" s="142"/>
      <c r="R233" s="142"/>
      <c r="S233" s="142"/>
      <c r="T233" s="142"/>
      <c r="U233" s="142"/>
      <c r="V233" s="142"/>
      <c r="W233" s="142"/>
      <c r="X233" s="142"/>
      <c r="Y233" s="142"/>
      <c r="Z233" s="142"/>
      <c r="AA233" s="142"/>
      <c r="AB233" s="142"/>
      <c r="AC233" s="149"/>
      <c r="AD233" s="149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3">
      <c r="A234" s="134"/>
      <c r="B234" s="134">
        <v>27</v>
      </c>
      <c r="C234" s="134"/>
      <c r="D234" s="172" t="s">
        <v>147</v>
      </c>
      <c r="E234" s="134">
        <v>1927</v>
      </c>
      <c r="F234" s="134"/>
      <c r="G234" s="142"/>
      <c r="H234" s="142"/>
      <c r="I234" s="142"/>
      <c r="J234" s="142"/>
      <c r="K234" s="142"/>
      <c r="L234" s="173">
        <v>27</v>
      </c>
      <c r="M234" s="142"/>
      <c r="N234" s="142"/>
      <c r="O234" s="142"/>
      <c r="P234" s="142"/>
      <c r="Q234" s="142"/>
      <c r="R234" s="142"/>
      <c r="S234" s="142"/>
      <c r="T234" s="142"/>
      <c r="U234" s="142"/>
      <c r="V234" s="142"/>
      <c r="W234" s="142"/>
      <c r="X234" s="142"/>
      <c r="Y234" s="142"/>
      <c r="Z234" s="142"/>
      <c r="AA234" s="142"/>
      <c r="AB234" s="142"/>
      <c r="AC234" s="149"/>
      <c r="AD234" s="149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3">
      <c r="A235" s="134"/>
      <c r="B235" s="134">
        <v>28</v>
      </c>
      <c r="C235" s="134"/>
      <c r="D235" s="172" t="s">
        <v>148</v>
      </c>
      <c r="E235" s="142">
        <v>1928</v>
      </c>
      <c r="F235" s="134"/>
      <c r="G235" s="142"/>
      <c r="H235" s="142"/>
      <c r="I235" s="142"/>
      <c r="J235" s="142"/>
      <c r="K235" s="142"/>
      <c r="L235" s="173">
        <v>28</v>
      </c>
      <c r="M235" s="142"/>
      <c r="N235" s="142"/>
      <c r="O235" s="142"/>
      <c r="P235" s="142"/>
      <c r="Q235" s="142"/>
      <c r="R235" s="142"/>
      <c r="S235" s="142"/>
      <c r="T235" s="142"/>
      <c r="U235" s="142"/>
      <c r="V235" s="142"/>
      <c r="W235" s="142"/>
      <c r="X235" s="142"/>
      <c r="Y235" s="142"/>
      <c r="Z235" s="142"/>
      <c r="AA235" s="142"/>
      <c r="AB235" s="142"/>
      <c r="AC235" s="149"/>
      <c r="AD235" s="149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3">
      <c r="A236" s="134"/>
      <c r="B236" s="134">
        <v>29</v>
      </c>
      <c r="C236" s="134"/>
      <c r="D236" s="172" t="s">
        <v>149</v>
      </c>
      <c r="E236" s="134">
        <v>1929</v>
      </c>
      <c r="F236" s="134"/>
      <c r="G236" s="142"/>
      <c r="H236" s="142"/>
      <c r="I236" s="142"/>
      <c r="J236" s="142"/>
      <c r="K236" s="142"/>
      <c r="L236" s="173">
        <v>29</v>
      </c>
      <c r="M236" s="142"/>
      <c r="N236" s="142"/>
      <c r="O236" s="142"/>
      <c r="P236" s="142"/>
      <c r="Q236" s="142"/>
      <c r="R236" s="142"/>
      <c r="S236" s="142"/>
      <c r="T236" s="142"/>
      <c r="U236" s="142"/>
      <c r="V236" s="142"/>
      <c r="W236" s="142"/>
      <c r="X236" s="142"/>
      <c r="Y236" s="142"/>
      <c r="Z236" s="142"/>
      <c r="AA236" s="142"/>
      <c r="AB236" s="142"/>
      <c r="AC236" s="149"/>
      <c r="AD236" s="149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3">
      <c r="A237" s="134"/>
      <c r="B237" s="134">
        <v>30</v>
      </c>
      <c r="C237" s="134"/>
      <c r="D237" s="172" t="s">
        <v>150</v>
      </c>
      <c r="E237" s="142">
        <v>1930</v>
      </c>
      <c r="F237" s="134"/>
      <c r="G237" s="142"/>
      <c r="H237" s="142"/>
      <c r="I237" s="142"/>
      <c r="J237" s="142"/>
      <c r="K237" s="142"/>
      <c r="L237" s="173">
        <v>30</v>
      </c>
      <c r="M237" s="142"/>
      <c r="N237" s="142"/>
      <c r="O237" s="142"/>
      <c r="P237" s="142"/>
      <c r="Q237" s="142"/>
      <c r="R237" s="142"/>
      <c r="S237" s="142"/>
      <c r="T237" s="142"/>
      <c r="U237" s="142"/>
      <c r="V237" s="142"/>
      <c r="W237" s="142"/>
      <c r="X237" s="142"/>
      <c r="Y237" s="142"/>
      <c r="Z237" s="142"/>
      <c r="AA237" s="142"/>
      <c r="AB237" s="142"/>
      <c r="AC237" s="149"/>
      <c r="AD237" s="149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3">
      <c r="A238" s="172"/>
      <c r="B238" s="142">
        <v>31</v>
      </c>
      <c r="C238" s="142"/>
      <c r="D238" s="172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3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3">
      <c r="A239" s="134"/>
      <c r="B239" s="134"/>
      <c r="C239" s="134"/>
      <c r="D239" s="172" t="s">
        <v>152</v>
      </c>
      <c r="E239" s="142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3">
      <c r="A240" s="134"/>
      <c r="B240" s="134"/>
      <c r="C240" s="134"/>
      <c r="D240" s="172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3">
      <c r="A241" s="134"/>
      <c r="B241" s="134"/>
      <c r="C241" s="134"/>
      <c r="D241" s="172" t="s">
        <v>154</v>
      </c>
      <c r="E241" s="142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3">
      <c r="A242" s="134"/>
      <c r="B242" s="134"/>
      <c r="C242" s="134"/>
      <c r="D242" s="172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3">
      <c r="A243" s="134"/>
      <c r="B243" s="134"/>
      <c r="C243" s="134"/>
      <c r="D243" s="172" t="s">
        <v>156</v>
      </c>
      <c r="E243" s="142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3">
      <c r="A244" s="134"/>
      <c r="B244" s="134"/>
      <c r="C244" s="134"/>
      <c r="D244" s="172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3">
      <c r="A245" s="134"/>
      <c r="B245" s="134"/>
      <c r="C245" s="134"/>
      <c r="D245" s="172" t="s">
        <v>158</v>
      </c>
      <c r="E245" s="142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3">
      <c r="A246" s="134"/>
      <c r="B246" s="134"/>
      <c r="C246" s="134"/>
      <c r="D246" s="172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3">
      <c r="A247" s="134"/>
      <c r="B247" s="134"/>
      <c r="C247" s="134"/>
      <c r="D247" s="172" t="s">
        <v>160</v>
      </c>
      <c r="E247" s="142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3">
      <c r="A248" s="134"/>
      <c r="B248" s="134"/>
      <c r="C248" s="134"/>
      <c r="D248" s="172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3">
      <c r="A249" s="134"/>
      <c r="B249" s="134"/>
      <c r="C249" s="134"/>
      <c r="D249" s="172" t="s">
        <v>162</v>
      </c>
      <c r="E249" s="142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3">
      <c r="A250" s="134"/>
      <c r="B250" s="134"/>
      <c r="C250" s="134"/>
      <c r="D250" s="172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3">
      <c r="A251" s="134"/>
      <c r="B251" s="134"/>
      <c r="C251" s="134"/>
      <c r="D251" s="172" t="s">
        <v>164</v>
      </c>
      <c r="E251" s="142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3">
      <c r="A252" s="134"/>
      <c r="B252" s="134"/>
      <c r="C252" s="134"/>
      <c r="D252" s="172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3">
      <c r="A253" s="134"/>
      <c r="B253" s="134"/>
      <c r="C253" s="134"/>
      <c r="D253" s="172" t="s">
        <v>166</v>
      </c>
      <c r="E253" s="142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3">
      <c r="A254" s="134"/>
      <c r="B254" s="134"/>
      <c r="C254" s="134"/>
      <c r="D254" s="172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3">
      <c r="A255" s="134"/>
      <c r="B255" s="134"/>
      <c r="C255" s="134"/>
      <c r="D255" s="172" t="s">
        <v>168</v>
      </c>
      <c r="E255" s="142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3">
      <c r="A256" s="134"/>
      <c r="B256" s="134"/>
      <c r="C256" s="134"/>
      <c r="D256" s="172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3">
      <c r="A257" s="134"/>
      <c r="B257" s="134"/>
      <c r="C257" s="134"/>
      <c r="D257" s="172" t="s">
        <v>170</v>
      </c>
      <c r="E257" s="142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3">
      <c r="A258" s="134"/>
      <c r="B258" s="134"/>
      <c r="C258" s="134"/>
      <c r="D258" s="172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3">
      <c r="A259" s="134"/>
      <c r="B259" s="134"/>
      <c r="C259" s="134"/>
      <c r="D259" s="172" t="s">
        <v>172</v>
      </c>
      <c r="E259" s="142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3">
      <c r="A260" s="134"/>
      <c r="B260" s="134"/>
      <c r="C260" s="134"/>
      <c r="D260" s="172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3">
      <c r="A261" s="134"/>
      <c r="B261" s="134"/>
      <c r="C261" s="134"/>
      <c r="D261" s="172" t="s">
        <v>174</v>
      </c>
      <c r="E261" s="142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3">
      <c r="A262" s="134"/>
      <c r="B262" s="134"/>
      <c r="C262" s="134"/>
      <c r="D262" s="172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3">
      <c r="A263" s="134"/>
      <c r="B263" s="134"/>
      <c r="C263" s="134"/>
      <c r="D263" s="172" t="s">
        <v>176</v>
      </c>
      <c r="E263" s="142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3">
      <c r="A264" s="134"/>
      <c r="B264" s="134"/>
      <c r="C264" s="134"/>
      <c r="D264" s="172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3">
      <c r="A265" s="134"/>
      <c r="B265" s="134"/>
      <c r="C265" s="134"/>
      <c r="D265" s="172" t="s">
        <v>178</v>
      </c>
      <c r="E265" s="142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3">
      <c r="A266" s="134"/>
      <c r="B266" s="134"/>
      <c r="C266" s="134"/>
      <c r="D266" s="172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3">
      <c r="A267" s="134"/>
      <c r="B267" s="134"/>
      <c r="C267" s="134"/>
      <c r="D267" s="172" t="s">
        <v>180</v>
      </c>
      <c r="E267" s="142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3">
      <c r="A268" s="134"/>
      <c r="B268" s="134"/>
      <c r="C268" s="134"/>
      <c r="D268" s="172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3">
      <c r="A269" s="134"/>
      <c r="B269" s="134"/>
      <c r="C269" s="134"/>
      <c r="D269" s="172" t="s">
        <v>182</v>
      </c>
      <c r="E269" s="142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3">
      <c r="A270" s="134"/>
      <c r="B270" s="134"/>
      <c r="C270" s="134"/>
      <c r="D270" s="172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3">
      <c r="A271" s="134"/>
      <c r="B271" s="134"/>
      <c r="C271" s="134"/>
      <c r="D271" s="172" t="s">
        <v>184</v>
      </c>
      <c r="E271" s="142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3">
      <c r="A272" s="134"/>
      <c r="B272" s="134"/>
      <c r="C272" s="134"/>
      <c r="D272" s="172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3">
      <c r="A273" s="134"/>
      <c r="B273" s="134"/>
      <c r="C273" s="134"/>
      <c r="D273" s="172" t="s">
        <v>186</v>
      </c>
      <c r="E273" s="142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3">
      <c r="A274" s="134"/>
      <c r="B274" s="134"/>
      <c r="C274" s="134"/>
      <c r="D274" s="172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3">
      <c r="A275" s="134"/>
      <c r="B275" s="134"/>
      <c r="C275" s="134"/>
      <c r="D275" s="172" t="s">
        <v>188</v>
      </c>
      <c r="E275" s="142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3">
      <c r="A276" s="134"/>
      <c r="B276" s="134"/>
      <c r="C276" s="134"/>
      <c r="D276" s="172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3">
      <c r="A277" s="134"/>
      <c r="B277" s="134"/>
      <c r="C277" s="134"/>
      <c r="D277" s="172" t="s">
        <v>190</v>
      </c>
      <c r="E277" s="142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3">
      <c r="A278" s="134"/>
      <c r="B278" s="134"/>
      <c r="C278" s="134"/>
      <c r="D278" s="172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3">
      <c r="A279" s="134"/>
      <c r="B279" s="134"/>
      <c r="C279" s="134"/>
      <c r="D279" s="172" t="s">
        <v>192</v>
      </c>
      <c r="E279" s="142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3">
      <c r="A280" s="134"/>
      <c r="B280" s="134"/>
      <c r="C280" s="134"/>
      <c r="D280" s="172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3">
      <c r="A281" s="134"/>
      <c r="B281" s="134"/>
      <c r="C281" s="134"/>
      <c r="D281" s="172" t="s">
        <v>194</v>
      </c>
      <c r="E281" s="142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3">
      <c r="A282" s="134"/>
      <c r="B282" s="134"/>
      <c r="C282" s="134"/>
      <c r="D282" s="172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3">
      <c r="A283" s="134"/>
      <c r="B283" s="134"/>
      <c r="C283" s="134"/>
      <c r="D283" s="172" t="s">
        <v>196</v>
      </c>
      <c r="E283" s="142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3">
      <c r="A284" s="134"/>
      <c r="B284" s="134"/>
      <c r="C284" s="134"/>
      <c r="D284" s="172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3">
      <c r="A285" s="134"/>
      <c r="B285" s="134"/>
      <c r="C285" s="134"/>
      <c r="D285" s="172" t="s">
        <v>198</v>
      </c>
      <c r="E285" s="142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3">
      <c r="A286" s="134"/>
      <c r="B286" s="134"/>
      <c r="C286" s="134"/>
      <c r="D286" s="172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3">
      <c r="A287" s="134"/>
      <c r="B287" s="134"/>
      <c r="C287" s="134"/>
      <c r="D287" s="172" t="s">
        <v>200</v>
      </c>
      <c r="E287" s="142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3">
      <c r="A288" s="134"/>
      <c r="B288" s="134"/>
      <c r="C288" s="134"/>
      <c r="D288" s="172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3">
      <c r="A289" s="134"/>
      <c r="B289" s="134"/>
      <c r="C289" s="134"/>
      <c r="D289" s="172" t="s">
        <v>202</v>
      </c>
      <c r="E289" s="142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3">
      <c r="A290" s="134"/>
      <c r="B290" s="134"/>
      <c r="C290" s="134"/>
      <c r="D290" s="172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3">
      <c r="A291" s="134"/>
      <c r="B291" s="134"/>
      <c r="C291" s="134"/>
      <c r="D291" s="172" t="s">
        <v>204</v>
      </c>
      <c r="E291" s="142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3">
      <c r="A292" s="134"/>
      <c r="B292" s="134"/>
      <c r="C292" s="134"/>
      <c r="D292" s="172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3">
      <c r="A293" s="134"/>
      <c r="B293" s="134"/>
      <c r="C293" s="134"/>
      <c r="D293" s="172" t="s">
        <v>206</v>
      </c>
      <c r="E293" s="142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3">
      <c r="A294" s="134"/>
      <c r="B294" s="134"/>
      <c r="C294" s="134"/>
      <c r="D294" s="172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3">
      <c r="A295" s="134"/>
      <c r="B295" s="134"/>
      <c r="C295" s="134"/>
      <c r="D295" s="172" t="s">
        <v>208</v>
      </c>
      <c r="E295" s="142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3">
      <c r="A296" s="134"/>
      <c r="B296" s="134"/>
      <c r="C296" s="134"/>
      <c r="D296" s="172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3">
      <c r="A297" s="134"/>
      <c r="B297" s="134"/>
      <c r="C297" s="134"/>
      <c r="D297" s="172" t="s">
        <v>210</v>
      </c>
      <c r="E297" s="142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3">
      <c r="A298" s="134"/>
      <c r="B298" s="134"/>
      <c r="C298" s="134"/>
      <c r="D298" s="172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3">
      <c r="A299" s="134"/>
      <c r="B299" s="134"/>
      <c r="C299" s="134"/>
      <c r="D299" s="172" t="s">
        <v>212</v>
      </c>
      <c r="E299" s="142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3">
      <c r="A300" s="134"/>
      <c r="B300" s="134"/>
      <c r="C300" s="134"/>
      <c r="D300" s="172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3">
      <c r="A301" s="134"/>
      <c r="B301" s="134"/>
      <c r="C301" s="134"/>
      <c r="D301" s="172" t="s">
        <v>214</v>
      </c>
      <c r="E301" s="142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3">
      <c r="A302" s="134"/>
      <c r="B302" s="134"/>
      <c r="C302" s="134"/>
      <c r="D302" s="172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3">
      <c r="A303" s="134"/>
      <c r="B303" s="134"/>
      <c r="C303" s="134"/>
      <c r="D303" s="172" t="s">
        <v>216</v>
      </c>
      <c r="E303" s="142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3">
      <c r="A304" s="134"/>
      <c r="B304" s="134"/>
      <c r="C304" s="134"/>
      <c r="D304" s="172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3">
      <c r="A305" s="134"/>
      <c r="B305" s="134"/>
      <c r="C305" s="134"/>
      <c r="D305" s="172" t="s">
        <v>218</v>
      </c>
      <c r="E305" s="142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3">
      <c r="A306" s="134"/>
      <c r="B306" s="134"/>
      <c r="C306" s="134"/>
      <c r="D306" s="172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3">
      <c r="A307" s="134"/>
      <c r="B307" s="134"/>
      <c r="C307" s="134"/>
      <c r="D307" s="172" t="s">
        <v>220</v>
      </c>
      <c r="E307" s="142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3">
      <c r="A308" s="134"/>
      <c r="B308" s="134"/>
      <c r="C308" s="134"/>
      <c r="D308" s="172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3">
      <c r="A309" s="134"/>
      <c r="B309" s="134"/>
      <c r="C309" s="134"/>
      <c r="D309" s="172" t="s">
        <v>222</v>
      </c>
      <c r="E309" s="142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3">
      <c r="A310" s="134"/>
      <c r="B310" s="134"/>
      <c r="C310" s="134"/>
      <c r="D310" s="172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3">
      <c r="A311" s="134"/>
      <c r="B311" s="134"/>
      <c r="C311" s="134"/>
      <c r="D311" s="172" t="s">
        <v>224</v>
      </c>
      <c r="E311" s="142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3">
      <c r="A312" s="134"/>
      <c r="B312" s="134"/>
      <c r="C312" s="134"/>
      <c r="D312" s="172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3">
      <c r="A313" s="134"/>
      <c r="B313" s="134"/>
      <c r="C313" s="134"/>
      <c r="D313" s="172" t="s">
        <v>226</v>
      </c>
      <c r="E313" s="142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3">
      <c r="A314" s="134"/>
      <c r="B314" s="134"/>
      <c r="C314" s="134"/>
      <c r="D314" s="172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3">
      <c r="A315" s="134"/>
      <c r="B315" s="134"/>
      <c r="C315" s="134"/>
      <c r="D315" s="172" t="s">
        <v>228</v>
      </c>
      <c r="E315" s="142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3">
      <c r="A316" s="134"/>
      <c r="B316" s="134"/>
      <c r="C316" s="134"/>
      <c r="D316" s="172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3">
      <c r="A317" s="134"/>
      <c r="B317" s="134"/>
      <c r="C317" s="134"/>
      <c r="D317" s="172" t="s">
        <v>230</v>
      </c>
      <c r="E317" s="142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3">
      <c r="A318" s="134"/>
      <c r="B318" s="134"/>
      <c r="C318" s="134"/>
      <c r="D318" s="172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3">
      <c r="A319" s="134"/>
      <c r="B319" s="134"/>
      <c r="C319" s="134"/>
      <c r="D319" s="172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3">
      <c r="A320" s="134"/>
      <c r="B320" s="134"/>
      <c r="C320" s="134"/>
      <c r="D320" s="172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3">
      <c r="A321" s="134"/>
      <c r="B321" s="134"/>
      <c r="C321" s="134"/>
      <c r="D321" s="172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3">
      <c r="A322" s="134"/>
      <c r="B322" s="134"/>
      <c r="C322" s="134"/>
      <c r="D322" s="172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3">
      <c r="A323" s="134"/>
      <c r="B323" s="134"/>
      <c r="C323" s="134"/>
      <c r="D323" s="172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3">
      <c r="A324" s="134"/>
      <c r="B324" s="134"/>
      <c r="C324" s="134"/>
      <c r="D324" s="172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3">
      <c r="A325" s="134"/>
      <c r="B325" s="134"/>
      <c r="C325" s="134"/>
      <c r="D325" s="172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3">
      <c r="A326" s="134"/>
      <c r="B326" s="134"/>
      <c r="C326" s="134"/>
      <c r="D326" s="172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3">
      <c r="A327" s="134"/>
      <c r="B327" s="134"/>
      <c r="C327" s="134"/>
      <c r="D327" s="172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3">
      <c r="A328" s="134"/>
      <c r="B328" s="134"/>
      <c r="C328" s="134"/>
      <c r="D328" s="172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3">
      <c r="A329" s="134"/>
      <c r="B329" s="134"/>
      <c r="C329" s="134"/>
      <c r="D329" s="172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3">
      <c r="A330" s="134"/>
      <c r="B330" s="134"/>
      <c r="C330" s="134"/>
      <c r="D330" s="172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3">
      <c r="A331" s="134"/>
      <c r="B331" s="134"/>
      <c r="C331" s="134"/>
      <c r="D331" s="172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3">
      <c r="A332" s="134"/>
      <c r="B332" s="134"/>
      <c r="C332" s="134"/>
      <c r="D332" s="172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3">
      <c r="A333" s="134"/>
      <c r="B333" s="134"/>
      <c r="C333" s="134"/>
      <c r="D333" s="172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3">
      <c r="A334" s="134"/>
      <c r="B334" s="134"/>
      <c r="C334" s="134"/>
      <c r="D334" s="172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3">
      <c r="A335" s="134"/>
      <c r="B335" s="134"/>
      <c r="C335" s="134"/>
      <c r="D335" s="172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3">
      <c r="A336" s="134"/>
      <c r="B336" s="134"/>
      <c r="C336" s="134"/>
      <c r="D336" s="172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3">
      <c r="A337" s="134"/>
      <c r="B337" s="134"/>
      <c r="C337" s="134"/>
      <c r="D337" s="172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3">
      <c r="A338" s="134"/>
      <c r="B338" s="134"/>
      <c r="C338" s="134"/>
      <c r="D338" s="172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3">
      <c r="A339" s="134"/>
      <c r="B339" s="134"/>
      <c r="C339" s="134"/>
      <c r="D339" s="172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3">
      <c r="A340" s="134"/>
      <c r="B340" s="134"/>
      <c r="C340" s="134"/>
      <c r="D340" s="172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3">
      <c r="A341" s="134"/>
      <c r="B341" s="134"/>
      <c r="C341" s="134"/>
      <c r="D341" s="172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3">
      <c r="A342" s="134"/>
      <c r="B342" s="134"/>
      <c r="C342" s="134"/>
      <c r="D342" s="172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3">
      <c r="A343" s="134"/>
      <c r="B343" s="134"/>
      <c r="C343" s="134"/>
      <c r="D343" s="172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3">
      <c r="A344" s="134"/>
      <c r="B344" s="134"/>
      <c r="C344" s="134"/>
      <c r="D344" s="172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3">
      <c r="A345" s="134"/>
      <c r="B345" s="134"/>
      <c r="C345" s="134"/>
      <c r="D345" s="172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3">
      <c r="A346" s="134"/>
      <c r="B346" s="134"/>
      <c r="C346" s="134"/>
      <c r="D346" s="172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3">
      <c r="A347" s="134"/>
      <c r="B347" s="134"/>
      <c r="C347" s="134"/>
      <c r="D347" s="172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3">
      <c r="A348" s="134"/>
      <c r="B348" s="134"/>
      <c r="C348" s="134"/>
      <c r="D348" s="172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3">
      <c r="A349" s="134"/>
      <c r="B349" s="134"/>
      <c r="C349" s="134"/>
      <c r="D349" s="172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3">
      <c r="A350" s="134"/>
      <c r="B350" s="134"/>
      <c r="C350" s="134"/>
      <c r="D350" s="172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3">
      <c r="A351" s="134"/>
      <c r="B351" s="134"/>
      <c r="C351" s="134"/>
      <c r="D351" s="172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3">
      <c r="A352" s="134"/>
      <c r="B352" s="134"/>
      <c r="C352" s="134"/>
      <c r="D352" s="172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3">
      <c r="A353" s="134"/>
      <c r="B353" s="134"/>
      <c r="C353" s="134"/>
      <c r="D353" s="172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3">
      <c r="A354" s="134"/>
      <c r="B354" s="134"/>
      <c r="C354" s="134"/>
      <c r="D354" s="172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3">
      <c r="A355" s="134"/>
      <c r="B355" s="134"/>
      <c r="C355" s="134"/>
      <c r="D355" s="172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3">
      <c r="A356" s="134"/>
      <c r="B356" s="134"/>
      <c r="C356" s="134"/>
      <c r="D356" s="172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3">
      <c r="A357" s="134"/>
      <c r="B357" s="134"/>
      <c r="C357" s="134"/>
      <c r="D357" s="172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3">
      <c r="A358" s="134"/>
      <c r="B358" s="134"/>
      <c r="C358" s="134"/>
      <c r="D358" s="172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3">
      <c r="A359" s="134"/>
      <c r="B359" s="134"/>
      <c r="C359" s="134"/>
      <c r="D359" s="172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3">
      <c r="A360" s="134"/>
      <c r="B360" s="134"/>
      <c r="C360" s="134"/>
      <c r="D360" s="172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3">
      <c r="A361" s="134"/>
      <c r="B361" s="134"/>
      <c r="C361" s="134"/>
      <c r="D361" s="172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3">
      <c r="A362" s="134"/>
      <c r="B362" s="134"/>
      <c r="C362" s="134"/>
      <c r="D362" s="172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3">
      <c r="A363" s="134"/>
      <c r="B363" s="134"/>
      <c r="C363" s="134"/>
      <c r="D363" s="172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3">
      <c r="A364" s="134"/>
      <c r="B364" s="134"/>
      <c r="C364" s="134"/>
      <c r="D364" s="172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3">
      <c r="A365" s="134"/>
      <c r="B365" s="134"/>
      <c r="C365" s="134"/>
      <c r="D365" s="172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3">
      <c r="A366" s="134"/>
      <c r="B366" s="134"/>
      <c r="C366" s="134"/>
      <c r="D366" s="172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3">
      <c r="A367" s="134"/>
      <c r="B367" s="134"/>
      <c r="C367" s="134"/>
      <c r="D367" s="172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3">
      <c r="A368" s="134"/>
      <c r="B368" s="134"/>
      <c r="C368" s="134"/>
      <c r="D368" s="172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3">
      <c r="A369" s="134"/>
      <c r="B369" s="134"/>
      <c r="C369" s="134"/>
      <c r="D369" s="172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3">
      <c r="A370" s="134"/>
      <c r="B370" s="134"/>
      <c r="C370" s="134"/>
      <c r="D370" s="172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3">
      <c r="A371" s="134"/>
      <c r="B371" s="134"/>
      <c r="C371" s="134"/>
      <c r="D371" s="172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3">
      <c r="A372" s="134"/>
      <c r="B372" s="134"/>
      <c r="C372" s="134"/>
      <c r="D372" s="172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3">
      <c r="A373" s="134"/>
      <c r="B373" s="134"/>
      <c r="C373" s="134"/>
      <c r="D373" s="172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3">
      <c r="A374" s="134"/>
      <c r="B374" s="134"/>
      <c r="C374" s="134"/>
      <c r="D374" s="172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3">
      <c r="A375" s="134"/>
      <c r="B375" s="134"/>
      <c r="C375" s="134"/>
      <c r="D375" s="172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3">
      <c r="A376" s="134"/>
      <c r="B376" s="134"/>
      <c r="C376" s="134"/>
      <c r="D376" s="172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3">
      <c r="A377" s="134"/>
      <c r="B377" s="134"/>
      <c r="C377" s="134"/>
      <c r="D377" s="172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3">
      <c r="A378" s="134"/>
      <c r="B378" s="134"/>
      <c r="C378" s="134"/>
      <c r="D378" s="172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3">
      <c r="A379" s="134"/>
      <c r="B379" s="134"/>
      <c r="C379" s="134"/>
      <c r="D379" s="172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3">
      <c r="A380" s="134"/>
      <c r="B380" s="134"/>
      <c r="C380" s="134"/>
      <c r="D380" s="172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3">
      <c r="A381" s="134"/>
      <c r="B381" s="134"/>
      <c r="C381" s="134"/>
      <c r="D381" s="172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3">
      <c r="A382" s="134"/>
      <c r="B382" s="134"/>
      <c r="C382" s="134"/>
      <c r="D382" s="172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3">
      <c r="A383" s="134"/>
      <c r="B383" s="134"/>
      <c r="C383" s="134"/>
      <c r="D383" s="172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3">
      <c r="A384" s="134"/>
      <c r="B384" s="134"/>
      <c r="C384" s="134"/>
      <c r="D384" s="172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3">
      <c r="A385" s="134"/>
      <c r="B385" s="134"/>
      <c r="C385" s="134"/>
      <c r="D385" s="172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3">
      <c r="A386" s="134"/>
      <c r="B386" s="134"/>
      <c r="C386" s="134"/>
      <c r="D386" s="172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3">
      <c r="A387" s="134"/>
      <c r="B387" s="134"/>
      <c r="C387" s="134"/>
      <c r="D387" s="172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3">
      <c r="A388" s="134"/>
      <c r="B388" s="134"/>
      <c r="C388" s="134"/>
      <c r="D388" s="172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3">
      <c r="A389" s="134"/>
      <c r="B389" s="134"/>
      <c r="C389" s="134"/>
      <c r="D389" s="172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3">
      <c r="A390" s="134"/>
      <c r="B390" s="134"/>
      <c r="C390" s="134"/>
      <c r="D390" s="172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3">
      <c r="A391" s="134"/>
      <c r="B391" s="134"/>
      <c r="C391" s="134"/>
      <c r="D391" s="172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3">
      <c r="A392" s="134"/>
      <c r="B392" s="134"/>
      <c r="C392" s="134"/>
      <c r="D392" s="172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3">
      <c r="A393" s="134"/>
      <c r="B393" s="134"/>
      <c r="C393" s="134"/>
      <c r="D393" s="172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3">
      <c r="A394" s="134"/>
      <c r="B394" s="134"/>
      <c r="C394" s="134"/>
      <c r="D394" s="172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3">
      <c r="A395" s="134"/>
      <c r="B395" s="134"/>
      <c r="C395" s="134"/>
      <c r="D395" s="172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3">
      <c r="A396" s="134"/>
      <c r="B396" s="134"/>
      <c r="C396" s="134"/>
      <c r="D396" s="172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3">
      <c r="A397" s="134"/>
      <c r="B397" s="134"/>
      <c r="C397" s="134"/>
      <c r="D397" s="172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3">
      <c r="A398" s="134"/>
      <c r="B398" s="134"/>
      <c r="C398" s="134"/>
      <c r="D398" s="172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3">
      <c r="A399" s="134"/>
      <c r="B399" s="134"/>
      <c r="C399" s="134"/>
      <c r="D399" s="172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3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3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3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3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3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3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3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3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3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3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3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3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3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3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GIcX39mY+N1Xo/LxyD9t2HIKi9F1gIx6b/ON6Hw51odWpjFcAXUwahpC0e8feSD7NLQjC0dLa1b6M5mlwKmaRA==" saltValue="7D5n4MofJxddyHTugCqzgw==" spinCount="100000" sheet="1" objects="1" scenarios="1"/>
  <mergeCells count="28"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33203125" defaultRowHeight="15" customHeight="1" x14ac:dyDescent="0.3"/>
  <cols>
    <col min="1" max="1" width="11.5546875" customWidth="1"/>
    <col min="2" max="2" width="6.33203125" customWidth="1"/>
    <col min="3" max="3" width="15.5546875" customWidth="1"/>
    <col min="4" max="13" width="7.33203125" customWidth="1"/>
    <col min="14" max="14" width="7.44140625" customWidth="1"/>
    <col min="15" max="15" width="8" customWidth="1"/>
    <col min="16" max="16" width="9.109375" customWidth="1"/>
  </cols>
  <sheetData>
    <row r="1" spans="1:16" ht="18" customHeight="1" x14ac:dyDescent="0.3">
      <c r="A1" s="217" t="str">
        <f>CONCATENATE("Contractors ","(CVR: ",'Specification of wages &amp; taxes'!C3,")"," list of subcontractors, ")</f>
        <v xml:space="preserve">Contractors (CVR: ) list of subcontractors, 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  <c r="O1" s="209"/>
      <c r="P1" s="216"/>
    </row>
    <row r="2" spans="1:16" ht="18" customHeight="1" x14ac:dyDescent="0.3">
      <c r="A2" s="205"/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14"/>
    </row>
    <row r="3" spans="1:16" ht="18" customHeight="1" x14ac:dyDescent="0.3">
      <c r="A3" s="224" t="s">
        <v>3</v>
      </c>
      <c r="B3" s="221" t="s">
        <v>333</v>
      </c>
      <c r="C3" s="220" t="s">
        <v>13</v>
      </c>
      <c r="D3" s="215" t="s">
        <v>15</v>
      </c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16"/>
      <c r="P3" s="33"/>
    </row>
    <row r="4" spans="1:16" ht="18" customHeight="1" x14ac:dyDescent="0.3">
      <c r="A4" s="222"/>
      <c r="B4" s="222"/>
      <c r="C4" s="200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94"/>
      <c r="H4" s="194"/>
      <c r="I4" s="44" t="str">
        <f>"3 )         N:"</f>
        <v>3 )         N:</v>
      </c>
      <c r="J4" s="218" t="s">
        <v>25</v>
      </c>
      <c r="K4" s="194"/>
      <c r="L4" s="194"/>
      <c r="M4" s="194"/>
      <c r="N4" s="194"/>
      <c r="O4" s="45"/>
      <c r="P4" s="46"/>
    </row>
    <row r="5" spans="1:16" ht="18" customHeight="1" x14ac:dyDescent="0.3">
      <c r="A5" s="222"/>
      <c r="B5" s="222"/>
      <c r="C5" s="200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3"/>
      <c r="H5" s="203"/>
      <c r="I5" s="44" t="str">
        <f>"4 )         F:"</f>
        <v>4 )         F:</v>
      </c>
      <c r="J5" s="219" t="s">
        <v>29</v>
      </c>
      <c r="K5" s="203"/>
      <c r="L5" s="203"/>
      <c r="M5" s="203"/>
      <c r="N5" s="203"/>
      <c r="O5" s="45"/>
      <c r="P5" s="50"/>
    </row>
    <row r="6" spans="1:16" ht="18" customHeight="1" x14ac:dyDescent="0.3">
      <c r="A6" s="222"/>
      <c r="B6" s="222"/>
      <c r="C6" s="200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2022</v>
      </c>
    </row>
    <row r="7" spans="1:16" ht="18" customHeight="1" x14ac:dyDescent="0.3">
      <c r="A7" s="223"/>
      <c r="B7" s="223"/>
      <c r="C7" s="205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3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3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3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3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3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3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3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3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3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3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3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3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3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3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3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3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3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3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3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3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3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3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3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3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3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3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3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3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3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3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3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3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3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3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3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3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3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3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3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3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3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3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3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3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3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3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3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3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3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3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3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3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3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3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3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3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3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3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3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3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3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3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3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3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3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3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3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3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3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3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3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3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3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3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3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3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3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3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3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3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3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3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3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3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3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3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3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3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3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3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3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3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3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3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3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3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3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3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3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3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3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3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3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3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3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3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3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3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3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3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3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3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3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3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3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3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3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3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3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3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3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3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3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3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3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3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3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3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3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3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3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3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3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3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3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3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3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3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3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3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3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3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3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3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3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3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3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3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3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3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3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3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3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3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3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H3" sqref="H3"/>
    </sheetView>
  </sheetViews>
  <sheetFormatPr defaultColWidth="17.33203125" defaultRowHeight="15" customHeight="1" x14ac:dyDescent="0.3"/>
  <cols>
    <col min="1" max="1" width="1.33203125" customWidth="1"/>
    <col min="2" max="2" width="10.33203125" customWidth="1"/>
    <col min="3" max="3" width="14.44140625" customWidth="1"/>
    <col min="4" max="4" width="11.88671875" customWidth="1"/>
    <col min="5" max="5" width="18.33203125" customWidth="1"/>
    <col min="6" max="6" width="8.33203125" customWidth="1"/>
    <col min="7" max="7" width="11.109375" customWidth="1"/>
    <col min="8" max="8" width="65.44140625" customWidth="1"/>
  </cols>
  <sheetData>
    <row r="1" spans="1:8" ht="12.75" customHeight="1" x14ac:dyDescent="0.3">
      <c r="A1" s="8"/>
      <c r="B1" s="8"/>
      <c r="C1" s="8"/>
      <c r="D1" s="8"/>
      <c r="E1" s="8"/>
      <c r="F1" s="8"/>
      <c r="G1" s="8"/>
      <c r="H1" s="8"/>
    </row>
    <row r="2" spans="1:8" ht="15" customHeight="1" x14ac:dyDescent="0.3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3">
      <c r="A3" s="8"/>
      <c r="B3" s="205"/>
      <c r="C3" s="203"/>
      <c r="D3" s="203"/>
      <c r="E3" s="203"/>
      <c r="F3" s="203"/>
      <c r="G3" s="203"/>
      <c r="H3" s="19" t="s">
        <v>335</v>
      </c>
    </row>
    <row r="4" spans="1:8" ht="12.75" customHeight="1" x14ac:dyDescent="0.3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3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3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3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3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3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3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3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3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3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3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3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3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3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3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3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3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3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3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3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3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3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3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3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3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3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3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3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3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3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3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3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3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3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3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3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3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3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3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3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3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3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3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3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3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3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3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3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3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3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3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3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3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3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3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3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3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3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3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3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3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3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3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3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3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3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3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3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3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3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3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3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3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3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3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3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3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3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3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3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3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3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3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3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3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3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3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3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3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3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3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3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3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3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3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3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3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3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3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3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3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3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3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3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3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3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3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3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3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3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3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3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3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3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3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3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3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3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3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3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3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3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3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3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3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3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3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3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3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3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3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3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3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3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3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3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3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3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3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3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3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3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3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3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3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3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3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3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3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3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3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3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3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tabSelected="1" workbookViewId="0">
      <selection activeCell="B13" sqref="B13"/>
    </sheetView>
  </sheetViews>
  <sheetFormatPr defaultColWidth="17.33203125" defaultRowHeight="15" customHeight="1" x14ac:dyDescent="0.3"/>
  <cols>
    <col min="1" max="1" width="8.6640625" customWidth="1"/>
    <col min="2" max="13" width="10.109375" bestFit="1" customWidth="1"/>
  </cols>
  <sheetData>
    <row r="1" spans="1:13" ht="14.4" x14ac:dyDescent="0.3">
      <c r="A1" s="227">
        <f>'Specification of wages &amp; taxes'!F4</f>
        <v>2022</v>
      </c>
      <c r="B1" s="228"/>
      <c r="C1" s="228"/>
    </row>
    <row r="2" spans="1:13" ht="15" customHeight="1" x14ac:dyDescent="0.3">
      <c r="A2" s="135"/>
      <c r="B2" s="135"/>
      <c r="C2" s="135"/>
    </row>
    <row r="3" spans="1:13" ht="15" customHeight="1" x14ac:dyDescent="0.3">
      <c r="A3" s="135"/>
      <c r="B3" s="135"/>
      <c r="C3" s="135"/>
    </row>
    <row r="4" spans="1:13" ht="15" customHeight="1" x14ac:dyDescent="0.3">
      <c r="A4" s="136"/>
      <c r="B4" s="137" t="s">
        <v>349</v>
      </c>
      <c r="C4" s="137" t="s">
        <v>350</v>
      </c>
      <c r="D4" s="137" t="s">
        <v>351</v>
      </c>
      <c r="E4" s="137" t="s">
        <v>352</v>
      </c>
      <c r="F4" s="137" t="s">
        <v>353</v>
      </c>
      <c r="G4" s="137" t="s">
        <v>354</v>
      </c>
      <c r="H4" s="137" t="s">
        <v>355</v>
      </c>
      <c r="I4" s="137" t="s">
        <v>356</v>
      </c>
      <c r="J4" s="137" t="s">
        <v>357</v>
      </c>
      <c r="K4" s="137" t="s">
        <v>358</v>
      </c>
      <c r="L4" s="137" t="s">
        <v>359</v>
      </c>
      <c r="M4" s="138" t="s">
        <v>360</v>
      </c>
    </row>
    <row r="5" spans="1:13" ht="15" customHeight="1" x14ac:dyDescent="0.3">
      <c r="A5" s="139" t="s">
        <v>329</v>
      </c>
      <c r="B5" s="141">
        <v>744.11</v>
      </c>
      <c r="C5" s="141">
        <v>744.08</v>
      </c>
      <c r="D5" s="141">
        <v>743.79</v>
      </c>
      <c r="E5" s="141">
        <v>744.15</v>
      </c>
      <c r="F5" s="163">
        <v>743.94</v>
      </c>
      <c r="G5" s="163">
        <v>743.93</v>
      </c>
      <c r="H5" s="163">
        <v>744.26289999999995</v>
      </c>
      <c r="I5" s="164">
        <v>743.93</v>
      </c>
      <c r="J5" s="141">
        <v>743.66319999999996</v>
      </c>
      <c r="K5" s="141">
        <v>743.89290000000005</v>
      </c>
      <c r="L5" s="141">
        <v>743.8732</v>
      </c>
      <c r="M5" s="141"/>
    </row>
    <row r="6" spans="1:13" ht="15" customHeight="1" x14ac:dyDescent="0.3">
      <c r="A6" s="139" t="s">
        <v>330</v>
      </c>
      <c r="B6" s="141">
        <v>657.7</v>
      </c>
      <c r="C6" s="141">
        <v>656.08</v>
      </c>
      <c r="D6" s="141">
        <v>670.02</v>
      </c>
      <c r="E6" s="141">
        <v>706.02</v>
      </c>
      <c r="F6" s="163">
        <v>694.43</v>
      </c>
      <c r="G6" s="163">
        <v>694.48</v>
      </c>
      <c r="H6" s="163">
        <v>731.26570000000004</v>
      </c>
      <c r="I6" s="164">
        <v>734.59870000000001</v>
      </c>
      <c r="J6" s="141">
        <v>751.08320000000003</v>
      </c>
      <c r="K6" s="141">
        <v>757.1671</v>
      </c>
      <c r="L6" s="141">
        <v>729.52549999999997</v>
      </c>
      <c r="M6" s="141"/>
    </row>
    <row r="7" spans="1:13" ht="15" customHeight="1" x14ac:dyDescent="0.3">
      <c r="A7" s="139" t="s">
        <v>336</v>
      </c>
      <c r="B7" s="141">
        <v>521</v>
      </c>
      <c r="C7" s="141">
        <v>515.94000000000005</v>
      </c>
      <c r="D7" s="141">
        <v>535.25</v>
      </c>
      <c r="E7" s="141">
        <v>554.26</v>
      </c>
      <c r="F7" s="163">
        <v>548.1</v>
      </c>
      <c r="G7" s="163">
        <v>549.59</v>
      </c>
      <c r="H7" s="163">
        <v>564.74900000000002</v>
      </c>
      <c r="I7" s="164">
        <v>568.86779999999999</v>
      </c>
      <c r="J7" s="141">
        <v>563.98230000000001</v>
      </c>
      <c r="K7" s="141">
        <v>551.97429999999997</v>
      </c>
      <c r="L7" s="141">
        <v>542.77409999999998</v>
      </c>
      <c r="M7" s="141"/>
    </row>
    <row r="8" spans="1:13" ht="15" customHeight="1" x14ac:dyDescent="0.3">
      <c r="A8" s="139" t="s">
        <v>62</v>
      </c>
      <c r="B8" s="140">
        <v>100</v>
      </c>
      <c r="C8" s="140">
        <v>100</v>
      </c>
      <c r="D8" s="140">
        <v>100</v>
      </c>
      <c r="E8" s="140">
        <v>100</v>
      </c>
      <c r="F8" s="140">
        <v>100</v>
      </c>
      <c r="G8" s="140">
        <v>100</v>
      </c>
      <c r="H8" s="140">
        <v>100</v>
      </c>
      <c r="I8" s="140">
        <v>100</v>
      </c>
      <c r="J8" s="140">
        <v>100</v>
      </c>
      <c r="K8" s="140">
        <v>100</v>
      </c>
      <c r="L8" s="140">
        <v>100</v>
      </c>
      <c r="M8" s="140">
        <v>100</v>
      </c>
    </row>
    <row r="11" spans="1:13" ht="15" customHeight="1" x14ac:dyDescent="0.3">
      <c r="B11" s="162"/>
    </row>
    <row r="13" spans="1:13" ht="15" customHeight="1" x14ac:dyDescent="0.3">
      <c r="B13" s="178" t="s">
        <v>362</v>
      </c>
    </row>
    <row r="16" spans="1:13" ht="15" customHeight="1" x14ac:dyDescent="0.3">
      <c r="L16" t="s">
        <v>332</v>
      </c>
    </row>
  </sheetData>
  <sheetProtection algorithmName="SHA-512" hashValue="6hWxHnIWL449NQa8bCjrRaeAqWgMaKEO/adRKNaf/TJajbnMuN1Bv4pMvJpbckdW7IkX3DzxP/PJkHcwDIMs+g==" saltValue="I7hFkTDPHWAgqwBppEN0nw==" spinCount="100000" sheet="1" objects="1" scenarios="1"/>
  <mergeCells count="1">
    <mergeCell ref="A1:C1"/>
  </mergeCells>
  <hyperlinks>
    <hyperlink ref="B13" r:id="rId1" display="https://www.nationalbanken.dk/da/statistik/valutakurs/Sider/default.aspx" xr:uid="{7D4417D8-66D1-4A23-B32D-D57CF61D9D64}"/>
  </hyperlinks>
  <pageMargins left="0.7" right="0.7" top="0.75" bottom="0.75" header="0.3" footer="0.3"/>
  <pageSetup paperSize="9" orientation="portrait"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C13" sqref="C13"/>
    </sheetView>
  </sheetViews>
  <sheetFormatPr defaultRowHeight="14.4" x14ac:dyDescent="0.3"/>
  <sheetData>
    <row r="9" spans="1:10" x14ac:dyDescent="0.3">
      <c r="A9" s="166"/>
      <c r="B9" s="166">
        <v>2022</v>
      </c>
      <c r="C9" s="166">
        <v>2023</v>
      </c>
      <c r="D9" s="166">
        <v>2024</v>
      </c>
      <c r="E9" s="166">
        <v>2025</v>
      </c>
      <c r="F9" s="166">
        <v>2026</v>
      </c>
      <c r="G9" s="166">
        <v>2027</v>
      </c>
      <c r="H9" s="166">
        <v>2028</v>
      </c>
      <c r="I9" s="166">
        <v>2029</v>
      </c>
      <c r="J9" s="166">
        <v>2030</v>
      </c>
    </row>
    <row r="10" spans="1:10" x14ac:dyDescent="0.3">
      <c r="A10" s="167"/>
      <c r="B10" s="169"/>
      <c r="C10" s="169"/>
      <c r="D10" s="169"/>
      <c r="E10" s="170"/>
      <c r="F10" s="170"/>
      <c r="G10" s="170"/>
      <c r="H10" s="170"/>
      <c r="I10" s="170"/>
      <c r="J10" s="170"/>
    </row>
    <row r="11" spans="1:10" x14ac:dyDescent="0.3">
      <c r="A11" s="167"/>
      <c r="B11" s="169"/>
      <c r="C11" s="169"/>
      <c r="D11" s="169"/>
      <c r="E11" s="170"/>
      <c r="F11" s="170"/>
      <c r="G11" s="170"/>
      <c r="H11" s="170"/>
      <c r="I11" s="170"/>
      <c r="J11" s="170"/>
    </row>
    <row r="12" spans="1:10" x14ac:dyDescent="0.3">
      <c r="A12" s="167" t="s">
        <v>61</v>
      </c>
      <c r="B12" s="169">
        <v>0</v>
      </c>
      <c r="C12" s="169"/>
      <c r="D12" s="169"/>
      <c r="E12" s="170"/>
      <c r="F12" s="170"/>
      <c r="G12" s="170"/>
      <c r="H12" s="170"/>
      <c r="I12" s="170"/>
      <c r="J12" s="170"/>
    </row>
    <row r="13" spans="1:10" x14ac:dyDescent="0.3">
      <c r="A13" s="167" t="s">
        <v>112</v>
      </c>
      <c r="B13" s="168">
        <v>29200</v>
      </c>
      <c r="C13" s="168"/>
      <c r="D13" s="169"/>
      <c r="E13" s="170"/>
      <c r="F13" s="170"/>
      <c r="G13" s="170"/>
      <c r="H13" s="170"/>
      <c r="I13" s="170"/>
      <c r="J13" s="170"/>
    </row>
    <row r="14" spans="1:10" x14ac:dyDescent="0.3">
      <c r="A14" s="167" t="s">
        <v>115</v>
      </c>
      <c r="B14" s="168">
        <v>17500</v>
      </c>
      <c r="C14" s="169"/>
      <c r="D14" s="169"/>
      <c r="E14" s="170"/>
      <c r="F14" s="170"/>
      <c r="G14" s="170"/>
      <c r="H14" s="170"/>
      <c r="I14" s="170"/>
      <c r="J14" s="170"/>
    </row>
    <row r="15" spans="1:10" x14ac:dyDescent="0.3">
      <c r="A15" s="167" t="s">
        <v>58</v>
      </c>
      <c r="B15" s="168">
        <f t="shared" ref="B15" si="0">+B13+B14</f>
        <v>46700</v>
      </c>
      <c r="C15" s="169"/>
      <c r="D15" s="169"/>
      <c r="E15" s="170"/>
      <c r="F15" s="170"/>
      <c r="G15" s="170"/>
      <c r="H15" s="170"/>
      <c r="I15" s="170"/>
      <c r="J15" s="170"/>
    </row>
  </sheetData>
  <sheetProtection password="C9C3" sheet="1" objects="1" scenarios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Mikael Munch</cp:lastModifiedBy>
  <cp:lastPrinted>2020-09-02T17:01:21Z</cp:lastPrinted>
  <dcterms:created xsi:type="dcterms:W3CDTF">2015-05-04T12:02:48Z</dcterms:created>
  <dcterms:modified xsi:type="dcterms:W3CDTF">2022-12-07T16:42:49Z</dcterms:modified>
</cp:coreProperties>
</file>