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enne_projektmappe" defaultThemeVersion="124226"/>
  <workbookProtection workbookPassword="CC5C" lockStructure="1"/>
  <bookViews>
    <workbookView xWindow="1035" yWindow="1110" windowWidth="26535" windowHeight="11640" activeTab="1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</sheets>
  <calcPr calcId="145621"/>
</workbook>
</file>

<file path=xl/calcChain.xml><?xml version="1.0" encoding="utf-8"?>
<calcChain xmlns="http://schemas.openxmlformats.org/spreadsheetml/2006/main">
  <c r="A1" i="3" l="1"/>
  <c r="Y9" i="2" l="1"/>
  <c r="C205" i="2" l="1"/>
  <c r="D205" i="2"/>
  <c r="E205" i="2"/>
  <c r="F205" i="2"/>
  <c r="G205" i="2"/>
  <c r="H205" i="2"/>
  <c r="I205" i="2"/>
  <c r="J205" i="2"/>
  <c r="K205" i="2"/>
  <c r="L205" i="2"/>
  <c r="M205" i="2"/>
  <c r="B205" i="2"/>
  <c r="C204" i="2"/>
  <c r="D204" i="2"/>
  <c r="E204" i="2"/>
  <c r="F204" i="2"/>
  <c r="G204" i="2"/>
  <c r="H204" i="2"/>
  <c r="I204" i="2"/>
  <c r="J204" i="2"/>
  <c r="K204" i="2"/>
  <c r="L204" i="2"/>
  <c r="M204" i="2"/>
  <c r="B204" i="2"/>
  <c r="M203" i="2"/>
  <c r="C203" i="2"/>
  <c r="D203" i="2"/>
  <c r="E203" i="2"/>
  <c r="F203" i="2"/>
  <c r="G203" i="2"/>
  <c r="H203" i="2"/>
  <c r="I203" i="2"/>
  <c r="J203" i="2"/>
  <c r="K203" i="2"/>
  <c r="L203" i="2"/>
  <c r="B203" i="2"/>
  <c r="Z9" i="2"/>
  <c r="T9" i="2" s="1"/>
  <c r="BK205" i="2" l="1"/>
  <c r="BL205" i="2"/>
  <c r="BM205" i="2"/>
  <c r="BN205" i="2"/>
  <c r="BO205" i="2"/>
  <c r="BP205" i="2"/>
  <c r="BQ205" i="2"/>
  <c r="BR205" i="2"/>
  <c r="BS205" i="2"/>
  <c r="BT205" i="2"/>
  <c r="BU205" i="2"/>
  <c r="BJ205" i="2"/>
  <c r="BK204" i="2"/>
  <c r="BL204" i="2"/>
  <c r="BM204" i="2"/>
  <c r="BN204" i="2"/>
  <c r="BO204" i="2"/>
  <c r="BP204" i="2"/>
  <c r="BQ204" i="2"/>
  <c r="BR204" i="2"/>
  <c r="BS204" i="2"/>
  <c r="BT204" i="2"/>
  <c r="BU204" i="2"/>
  <c r="BJ204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A1" i="5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Y18" i="2" l="1"/>
  <c r="T18" i="2" l="1"/>
  <c r="P6" i="3" l="1"/>
  <c r="H156" i="4" l="1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H213" i="2" s="1"/>
  <c r="O215" i="2"/>
  <c r="N215" i="2"/>
  <c r="H214" i="2"/>
  <c r="Q213" i="2"/>
  <c r="Q215" i="2" s="1"/>
  <c r="P213" i="2"/>
  <c r="P215" i="2" s="1"/>
  <c r="R212" i="2"/>
  <c r="H210" i="2" s="1"/>
  <c r="Q212" i="2"/>
  <c r="P212" i="2"/>
  <c r="O212" i="2"/>
  <c r="N212" i="2"/>
  <c r="H212" i="2"/>
  <c r="H211" i="2"/>
  <c r="H209" i="2"/>
  <c r="H208" i="2"/>
  <c r="B201" i="2"/>
  <c r="C201" i="2" s="1"/>
  <c r="D201" i="2" s="1"/>
  <c r="E201" i="2" s="1"/>
  <c r="F201" i="2" s="1"/>
  <c r="G201" i="2" s="1"/>
  <c r="H201" i="2" s="1"/>
  <c r="I201" i="2" s="1"/>
  <c r="J201" i="2" s="1"/>
  <c r="K201" i="2" s="1"/>
  <c r="L201" i="2" s="1"/>
  <c r="M201" i="2" s="1"/>
  <c r="N201" i="2" s="1"/>
  <c r="O201" i="2" s="1"/>
  <c r="P201" i="2" s="1"/>
  <c r="Q201" i="2" s="1"/>
  <c r="R201" i="2" s="1"/>
  <c r="S201" i="2" s="1"/>
  <c r="T201" i="2" s="1"/>
  <c r="U201" i="2" s="1"/>
  <c r="V201" i="2" s="1"/>
  <c r="W201" i="2" s="1"/>
  <c r="X201" i="2" s="1"/>
  <c r="Y201" i="2" s="1"/>
  <c r="Z201" i="2" s="1"/>
  <c r="AA201" i="2" s="1"/>
  <c r="AB201" i="2" s="1"/>
  <c r="AC201" i="2" s="1"/>
  <c r="AD201" i="2" s="1"/>
  <c r="AE201" i="2" s="1"/>
  <c r="AF201" i="2" s="1"/>
  <c r="AG201" i="2" s="1"/>
  <c r="AH201" i="2" s="1"/>
  <c r="AI201" i="2" s="1"/>
  <c r="AJ201" i="2" s="1"/>
  <c r="AK201" i="2" s="1"/>
  <c r="AL201" i="2" s="1"/>
  <c r="AM201" i="2" s="1"/>
  <c r="AN201" i="2" s="1"/>
  <c r="AO201" i="2" s="1"/>
  <c r="AP201" i="2" s="1"/>
  <c r="AQ201" i="2" s="1"/>
  <c r="AR201" i="2" s="1"/>
  <c r="AS201" i="2" s="1"/>
  <c r="AT201" i="2" s="1"/>
  <c r="AU201" i="2" s="1"/>
  <c r="AV201" i="2" s="1"/>
  <c r="AW201" i="2" s="1"/>
  <c r="AX201" i="2" s="1"/>
  <c r="AY201" i="2" s="1"/>
  <c r="AZ201" i="2" s="1"/>
  <c r="BA201" i="2" s="1"/>
  <c r="BB201" i="2" s="1"/>
  <c r="BC201" i="2" s="1"/>
  <c r="BD201" i="2" s="1"/>
  <c r="BE201" i="2" s="1"/>
  <c r="BF201" i="2" s="1"/>
  <c r="BG201" i="2" s="1"/>
  <c r="Y161" i="2"/>
  <c r="X161" i="2"/>
  <c r="W161" i="2"/>
  <c r="Y160" i="2"/>
  <c r="X160" i="2"/>
  <c r="W160" i="2"/>
  <c r="Y159" i="2"/>
  <c r="X159" i="2"/>
  <c r="W159" i="2"/>
  <c r="Y158" i="2"/>
  <c r="X158" i="2"/>
  <c r="W158" i="2"/>
  <c r="Y157" i="2"/>
  <c r="X157" i="2"/>
  <c r="W157" i="2"/>
  <c r="Y156" i="2"/>
  <c r="X156" i="2"/>
  <c r="W156" i="2"/>
  <c r="Y155" i="2"/>
  <c r="X155" i="2"/>
  <c r="W155" i="2"/>
  <c r="Y154" i="2"/>
  <c r="X154" i="2"/>
  <c r="W154" i="2"/>
  <c r="Y153" i="2"/>
  <c r="X153" i="2"/>
  <c r="W153" i="2"/>
  <c r="Y152" i="2"/>
  <c r="X152" i="2"/>
  <c r="W152" i="2"/>
  <c r="Y151" i="2"/>
  <c r="X151" i="2"/>
  <c r="W151" i="2"/>
  <c r="Y150" i="2"/>
  <c r="X150" i="2"/>
  <c r="W150" i="2"/>
  <c r="Y149" i="2"/>
  <c r="X149" i="2"/>
  <c r="W149" i="2"/>
  <c r="Y148" i="2"/>
  <c r="X148" i="2"/>
  <c r="W148" i="2"/>
  <c r="Y147" i="2"/>
  <c r="X147" i="2"/>
  <c r="W147" i="2"/>
  <c r="Y146" i="2"/>
  <c r="X146" i="2"/>
  <c r="W146" i="2"/>
  <c r="Y145" i="2"/>
  <c r="X145" i="2"/>
  <c r="W145" i="2"/>
  <c r="Y144" i="2"/>
  <c r="X144" i="2"/>
  <c r="W144" i="2"/>
  <c r="Y143" i="2"/>
  <c r="X143" i="2"/>
  <c r="W143" i="2"/>
  <c r="Y142" i="2"/>
  <c r="X142" i="2"/>
  <c r="W142" i="2"/>
  <c r="Y141" i="2"/>
  <c r="X141" i="2"/>
  <c r="W141" i="2"/>
  <c r="Y140" i="2"/>
  <c r="X140" i="2"/>
  <c r="W140" i="2"/>
  <c r="Y139" i="2"/>
  <c r="X139" i="2"/>
  <c r="W139" i="2"/>
  <c r="Y138" i="2"/>
  <c r="X138" i="2"/>
  <c r="W138" i="2"/>
  <c r="Y137" i="2"/>
  <c r="X137" i="2"/>
  <c r="W137" i="2"/>
  <c r="Y136" i="2"/>
  <c r="X136" i="2"/>
  <c r="W136" i="2"/>
  <c r="Y135" i="2"/>
  <c r="X135" i="2"/>
  <c r="W135" i="2"/>
  <c r="Y134" i="2"/>
  <c r="X134" i="2"/>
  <c r="W134" i="2"/>
  <c r="Y133" i="2"/>
  <c r="X133" i="2"/>
  <c r="W133" i="2"/>
  <c r="Y132" i="2"/>
  <c r="X132" i="2"/>
  <c r="W132" i="2"/>
  <c r="Y131" i="2"/>
  <c r="X131" i="2"/>
  <c r="W131" i="2"/>
  <c r="Y130" i="2"/>
  <c r="X130" i="2"/>
  <c r="W130" i="2"/>
  <c r="Y129" i="2"/>
  <c r="X129" i="2"/>
  <c r="W129" i="2"/>
  <c r="Y128" i="2"/>
  <c r="X128" i="2"/>
  <c r="W128" i="2"/>
  <c r="Y127" i="2"/>
  <c r="X127" i="2"/>
  <c r="W127" i="2"/>
  <c r="Y126" i="2"/>
  <c r="X126" i="2"/>
  <c r="W126" i="2"/>
  <c r="Y125" i="2"/>
  <c r="X125" i="2"/>
  <c r="W125" i="2"/>
  <c r="Y124" i="2"/>
  <c r="X124" i="2"/>
  <c r="W124" i="2"/>
  <c r="Y123" i="2"/>
  <c r="X123" i="2"/>
  <c r="W123" i="2"/>
  <c r="Y122" i="2"/>
  <c r="X122" i="2"/>
  <c r="W122" i="2"/>
  <c r="Y121" i="2"/>
  <c r="X121" i="2"/>
  <c r="W121" i="2"/>
  <c r="Y120" i="2"/>
  <c r="X120" i="2"/>
  <c r="W120" i="2"/>
  <c r="Y119" i="2"/>
  <c r="X119" i="2"/>
  <c r="W119" i="2"/>
  <c r="Y118" i="2"/>
  <c r="X118" i="2"/>
  <c r="W118" i="2"/>
  <c r="Y117" i="2"/>
  <c r="X117" i="2"/>
  <c r="W117" i="2"/>
  <c r="Y116" i="2"/>
  <c r="X116" i="2"/>
  <c r="W116" i="2"/>
  <c r="Y115" i="2"/>
  <c r="X115" i="2"/>
  <c r="W115" i="2"/>
  <c r="Y114" i="2"/>
  <c r="X114" i="2"/>
  <c r="W114" i="2"/>
  <c r="Y113" i="2"/>
  <c r="X113" i="2"/>
  <c r="W113" i="2"/>
  <c r="Y112" i="2"/>
  <c r="X112" i="2"/>
  <c r="W112" i="2"/>
  <c r="Y111" i="2"/>
  <c r="X111" i="2"/>
  <c r="W111" i="2"/>
  <c r="Y110" i="2"/>
  <c r="X110" i="2"/>
  <c r="W110" i="2"/>
  <c r="Y109" i="2"/>
  <c r="X109" i="2"/>
  <c r="W109" i="2"/>
  <c r="Y108" i="2"/>
  <c r="X108" i="2"/>
  <c r="W108" i="2"/>
  <c r="Y107" i="2"/>
  <c r="X107" i="2"/>
  <c r="W107" i="2"/>
  <c r="Y106" i="2"/>
  <c r="X106" i="2"/>
  <c r="W106" i="2"/>
  <c r="Y105" i="2"/>
  <c r="X105" i="2"/>
  <c r="W105" i="2"/>
  <c r="Y104" i="2"/>
  <c r="X104" i="2"/>
  <c r="W104" i="2"/>
  <c r="Y103" i="2"/>
  <c r="X103" i="2"/>
  <c r="W103" i="2"/>
  <c r="Y102" i="2"/>
  <c r="X102" i="2"/>
  <c r="W102" i="2"/>
  <c r="Y101" i="2"/>
  <c r="X101" i="2"/>
  <c r="W101" i="2"/>
  <c r="Y100" i="2"/>
  <c r="X100" i="2"/>
  <c r="W100" i="2"/>
  <c r="Y99" i="2"/>
  <c r="X99" i="2"/>
  <c r="W99" i="2"/>
  <c r="Y98" i="2"/>
  <c r="X98" i="2"/>
  <c r="W98" i="2"/>
  <c r="Y97" i="2"/>
  <c r="X97" i="2"/>
  <c r="W97" i="2"/>
  <c r="Y96" i="2"/>
  <c r="X96" i="2"/>
  <c r="W96" i="2"/>
  <c r="Y95" i="2"/>
  <c r="X95" i="2"/>
  <c r="W95" i="2"/>
  <c r="Y94" i="2"/>
  <c r="X94" i="2"/>
  <c r="W94" i="2"/>
  <c r="Y93" i="2"/>
  <c r="X93" i="2"/>
  <c r="W93" i="2"/>
  <c r="Y92" i="2"/>
  <c r="X92" i="2"/>
  <c r="W92" i="2"/>
  <c r="Y91" i="2"/>
  <c r="X91" i="2"/>
  <c r="W91" i="2"/>
  <c r="Y90" i="2"/>
  <c r="X90" i="2"/>
  <c r="W90" i="2"/>
  <c r="Y89" i="2"/>
  <c r="X89" i="2"/>
  <c r="W89" i="2"/>
  <c r="Y88" i="2"/>
  <c r="X88" i="2"/>
  <c r="W88" i="2"/>
  <c r="Y87" i="2"/>
  <c r="X87" i="2"/>
  <c r="W87" i="2"/>
  <c r="Y86" i="2"/>
  <c r="X86" i="2"/>
  <c r="W86" i="2"/>
  <c r="Y85" i="2"/>
  <c r="X85" i="2"/>
  <c r="W85" i="2"/>
  <c r="Y84" i="2"/>
  <c r="X84" i="2"/>
  <c r="W84" i="2"/>
  <c r="Y83" i="2"/>
  <c r="X83" i="2"/>
  <c r="W83" i="2"/>
  <c r="Y82" i="2"/>
  <c r="X82" i="2"/>
  <c r="W82" i="2"/>
  <c r="Y81" i="2"/>
  <c r="X81" i="2"/>
  <c r="W81" i="2"/>
  <c r="Y80" i="2"/>
  <c r="X80" i="2"/>
  <c r="W80" i="2"/>
  <c r="Y79" i="2"/>
  <c r="X79" i="2"/>
  <c r="W79" i="2"/>
  <c r="Y78" i="2"/>
  <c r="X78" i="2"/>
  <c r="W78" i="2"/>
  <c r="Y77" i="2"/>
  <c r="X77" i="2"/>
  <c r="W77" i="2"/>
  <c r="Y76" i="2"/>
  <c r="X76" i="2"/>
  <c r="W76" i="2"/>
  <c r="Y75" i="2"/>
  <c r="X75" i="2"/>
  <c r="W75" i="2"/>
  <c r="Y74" i="2"/>
  <c r="X74" i="2"/>
  <c r="W74" i="2"/>
  <c r="Y73" i="2"/>
  <c r="X73" i="2"/>
  <c r="W73" i="2"/>
  <c r="Y72" i="2"/>
  <c r="X72" i="2"/>
  <c r="W72" i="2"/>
  <c r="Y71" i="2"/>
  <c r="X71" i="2"/>
  <c r="W71" i="2"/>
  <c r="Y70" i="2"/>
  <c r="X70" i="2"/>
  <c r="W70" i="2"/>
  <c r="Y69" i="2"/>
  <c r="X69" i="2"/>
  <c r="W69" i="2"/>
  <c r="Y68" i="2"/>
  <c r="X68" i="2"/>
  <c r="W68" i="2"/>
  <c r="Y67" i="2"/>
  <c r="X67" i="2"/>
  <c r="W67" i="2"/>
  <c r="Y66" i="2"/>
  <c r="X66" i="2"/>
  <c r="W66" i="2"/>
  <c r="Y65" i="2"/>
  <c r="X65" i="2"/>
  <c r="W65" i="2"/>
  <c r="Y64" i="2"/>
  <c r="X64" i="2"/>
  <c r="W64" i="2"/>
  <c r="Y63" i="2"/>
  <c r="X63" i="2"/>
  <c r="W63" i="2"/>
  <c r="Y62" i="2"/>
  <c r="X62" i="2"/>
  <c r="W62" i="2"/>
  <c r="Y61" i="2"/>
  <c r="X61" i="2"/>
  <c r="W61" i="2"/>
  <c r="Y60" i="2"/>
  <c r="X60" i="2"/>
  <c r="W60" i="2"/>
  <c r="Y59" i="2"/>
  <c r="X59" i="2"/>
  <c r="W59" i="2"/>
  <c r="Y58" i="2"/>
  <c r="X58" i="2"/>
  <c r="W58" i="2"/>
  <c r="Y57" i="2"/>
  <c r="X57" i="2"/>
  <c r="W57" i="2"/>
  <c r="Y56" i="2"/>
  <c r="X56" i="2"/>
  <c r="W56" i="2"/>
  <c r="Y55" i="2"/>
  <c r="X55" i="2"/>
  <c r="W55" i="2"/>
  <c r="Y54" i="2"/>
  <c r="X54" i="2"/>
  <c r="W54" i="2"/>
  <c r="Y53" i="2"/>
  <c r="X53" i="2"/>
  <c r="W53" i="2"/>
  <c r="Y52" i="2"/>
  <c r="X52" i="2"/>
  <c r="W52" i="2"/>
  <c r="Y51" i="2"/>
  <c r="X51" i="2"/>
  <c r="W51" i="2"/>
  <c r="Y50" i="2"/>
  <c r="X50" i="2"/>
  <c r="W50" i="2"/>
  <c r="Y49" i="2"/>
  <c r="X49" i="2"/>
  <c r="W49" i="2"/>
  <c r="Y48" i="2"/>
  <c r="X48" i="2"/>
  <c r="W48" i="2"/>
  <c r="Y47" i="2"/>
  <c r="X47" i="2"/>
  <c r="W47" i="2"/>
  <c r="Y46" i="2"/>
  <c r="X46" i="2"/>
  <c r="W46" i="2"/>
  <c r="Y45" i="2"/>
  <c r="X45" i="2"/>
  <c r="W45" i="2"/>
  <c r="Y44" i="2"/>
  <c r="X44" i="2"/>
  <c r="W44" i="2"/>
  <c r="Y43" i="2"/>
  <c r="X43" i="2"/>
  <c r="W43" i="2"/>
  <c r="Y42" i="2"/>
  <c r="X42" i="2"/>
  <c r="W42" i="2"/>
  <c r="Y41" i="2"/>
  <c r="X41" i="2"/>
  <c r="W41" i="2"/>
  <c r="Y40" i="2"/>
  <c r="X40" i="2"/>
  <c r="W40" i="2"/>
  <c r="Y39" i="2"/>
  <c r="X39" i="2"/>
  <c r="W39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Y28" i="2"/>
  <c r="X28" i="2"/>
  <c r="W28" i="2"/>
  <c r="Y27" i="2"/>
  <c r="X27" i="2"/>
  <c r="W27" i="2"/>
  <c r="Y26" i="2"/>
  <c r="X26" i="2"/>
  <c r="W26" i="2"/>
  <c r="Y25" i="2"/>
  <c r="X25" i="2"/>
  <c r="W25" i="2"/>
  <c r="Y24" i="2"/>
  <c r="X24" i="2"/>
  <c r="W24" i="2"/>
  <c r="Y23" i="2"/>
  <c r="X23" i="2"/>
  <c r="W23" i="2"/>
  <c r="Y22" i="2"/>
  <c r="X22" i="2"/>
  <c r="W22" i="2"/>
  <c r="Y21" i="2"/>
  <c r="X21" i="2"/>
  <c r="W21" i="2"/>
  <c r="Y20" i="2"/>
  <c r="X20" i="2"/>
  <c r="W20" i="2"/>
  <c r="Y19" i="2"/>
  <c r="X19" i="2"/>
  <c r="W19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Y12" i="2"/>
  <c r="X12" i="2"/>
  <c r="W12" i="2"/>
  <c r="Y11" i="2"/>
  <c r="X11" i="2"/>
  <c r="W11" i="2"/>
  <c r="Y10" i="2"/>
  <c r="X10" i="2"/>
  <c r="W10" i="2"/>
  <c r="X9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BH201" i="2" l="1"/>
  <c r="BI201" i="2" s="1"/>
  <c r="J213" i="2"/>
  <c r="K213" i="2" s="1"/>
  <c r="Y8" i="2"/>
  <c r="AA9" i="2"/>
  <c r="T29" i="2"/>
  <c r="U29" i="2" s="1"/>
  <c r="T47" i="2"/>
  <c r="U47" i="2" s="1"/>
  <c r="T80" i="2"/>
  <c r="AA80" i="2" s="1"/>
  <c r="T98" i="2"/>
  <c r="AA98" i="2" s="1"/>
  <c r="T134" i="2"/>
  <c r="AA134" i="2" s="1"/>
  <c r="T152" i="2"/>
  <c r="AA152" i="2" s="1"/>
  <c r="T10" i="2"/>
  <c r="AA10" i="2" s="1"/>
  <c r="T13" i="2"/>
  <c r="AA13" i="2" s="1"/>
  <c r="T16" i="2"/>
  <c r="AA16" i="2" s="1"/>
  <c r="T44" i="2"/>
  <c r="AA44" i="2" s="1"/>
  <c r="T62" i="2"/>
  <c r="U62" i="2" s="1"/>
  <c r="T101" i="2"/>
  <c r="U101" i="2" s="1"/>
  <c r="T122" i="2"/>
  <c r="AA122" i="2" s="1"/>
  <c r="T140" i="2"/>
  <c r="AA140" i="2" s="1"/>
  <c r="T38" i="2"/>
  <c r="U38" i="2" s="1"/>
  <c r="T56" i="2"/>
  <c r="AA56" i="2" s="1"/>
  <c r="T74" i="2"/>
  <c r="AA74" i="2" s="1"/>
  <c r="T125" i="2"/>
  <c r="U125" i="2" s="1"/>
  <c r="T30" i="2"/>
  <c r="U30" i="2" s="1"/>
  <c r="T23" i="2"/>
  <c r="AA23" i="2" s="1"/>
  <c r="T41" i="2"/>
  <c r="AA41" i="2" s="1"/>
  <c r="T65" i="2"/>
  <c r="AA65" i="2" s="1"/>
  <c r="T86" i="2"/>
  <c r="AA86" i="2" s="1"/>
  <c r="T104" i="2"/>
  <c r="AA104" i="2" s="1"/>
  <c r="T158" i="2"/>
  <c r="AA158" i="2" s="1"/>
  <c r="T53" i="2"/>
  <c r="AA53" i="2" s="1"/>
  <c r="T89" i="2"/>
  <c r="AA89" i="2" s="1"/>
  <c r="T110" i="2"/>
  <c r="AA110" i="2" s="1"/>
  <c r="T128" i="2"/>
  <c r="AA128" i="2" s="1"/>
  <c r="T146" i="2"/>
  <c r="AA146" i="2" s="1"/>
  <c r="T21" i="2"/>
  <c r="AA21" i="2" s="1"/>
  <c r="T32" i="2"/>
  <c r="AA32" i="2" s="1"/>
  <c r="T50" i="2"/>
  <c r="AA50" i="2" s="1"/>
  <c r="T68" i="2"/>
  <c r="AA68" i="2" s="1"/>
  <c r="T116" i="2"/>
  <c r="AA116" i="2" s="1"/>
  <c r="T149" i="2"/>
  <c r="U149" i="2" s="1"/>
  <c r="T28" i="2"/>
  <c r="AA28" i="2" s="1"/>
  <c r="T34" i="2"/>
  <c r="U34" i="2" s="1"/>
  <c r="T40" i="2"/>
  <c r="U40" i="2" s="1"/>
  <c r="T46" i="2"/>
  <c r="U46" i="2" s="1"/>
  <c r="T49" i="2"/>
  <c r="AA49" i="2" s="1"/>
  <c r="T52" i="2"/>
  <c r="AA52" i="2" s="1"/>
  <c r="T58" i="2"/>
  <c r="AA58" i="2" s="1"/>
  <c r="T61" i="2"/>
  <c r="AA61" i="2" s="1"/>
  <c r="T64" i="2"/>
  <c r="AA64" i="2" s="1"/>
  <c r="T70" i="2"/>
  <c r="U70" i="2" s="1"/>
  <c r="T73" i="2"/>
  <c r="AA73" i="2" s="1"/>
  <c r="T76" i="2"/>
  <c r="AA76" i="2" s="1"/>
  <c r="T82" i="2"/>
  <c r="AA82" i="2" s="1"/>
  <c r="T85" i="2"/>
  <c r="AA85" i="2" s="1"/>
  <c r="T88" i="2"/>
  <c r="AA88" i="2" s="1"/>
  <c r="T94" i="2"/>
  <c r="AA94" i="2" s="1"/>
  <c r="T100" i="2"/>
  <c r="AA100" i="2" s="1"/>
  <c r="T106" i="2"/>
  <c r="AA106" i="2" s="1"/>
  <c r="T109" i="2"/>
  <c r="U109" i="2" s="1"/>
  <c r="T112" i="2"/>
  <c r="AA112" i="2" s="1"/>
  <c r="T118" i="2"/>
  <c r="AA118" i="2" s="1"/>
  <c r="T124" i="2"/>
  <c r="AA124" i="2" s="1"/>
  <c r="T130" i="2"/>
  <c r="AA130" i="2" s="1"/>
  <c r="T133" i="2"/>
  <c r="AA133" i="2" s="1"/>
  <c r="T136" i="2"/>
  <c r="AA136" i="2" s="1"/>
  <c r="T142" i="2"/>
  <c r="AA142" i="2" s="1"/>
  <c r="T148" i="2"/>
  <c r="AA148" i="2" s="1"/>
  <c r="T154" i="2"/>
  <c r="AA154" i="2" s="1"/>
  <c r="T157" i="2"/>
  <c r="U157" i="2" s="1"/>
  <c r="T160" i="2"/>
  <c r="AA160" i="2" s="1"/>
  <c r="T19" i="2"/>
  <c r="AA19" i="2" s="1"/>
  <c r="T25" i="2"/>
  <c r="AA25" i="2" s="1"/>
  <c r="T31" i="2"/>
  <c r="U31" i="2" s="1"/>
  <c r="T37" i="2"/>
  <c r="AA37" i="2" s="1"/>
  <c r="T11" i="2"/>
  <c r="AA11" i="2" s="1"/>
  <c r="T14" i="2"/>
  <c r="U14" i="2" s="1"/>
  <c r="T17" i="2"/>
  <c r="AA17" i="2" s="1"/>
  <c r="T33" i="2"/>
  <c r="AA33" i="2" s="1"/>
  <c r="T42" i="2"/>
  <c r="AA42" i="2" s="1"/>
  <c r="T45" i="2"/>
  <c r="AA45" i="2" s="1"/>
  <c r="T57" i="2"/>
  <c r="AA57" i="2" s="1"/>
  <c r="T63" i="2"/>
  <c r="AA63" i="2" s="1"/>
  <c r="T69" i="2"/>
  <c r="AA69" i="2" s="1"/>
  <c r="T81" i="2"/>
  <c r="U81" i="2" s="1"/>
  <c r="T87" i="2"/>
  <c r="U87" i="2" s="1"/>
  <c r="T93" i="2"/>
  <c r="U93" i="2" s="1"/>
  <c r="T96" i="2"/>
  <c r="AA96" i="2" s="1"/>
  <c r="T102" i="2"/>
  <c r="AA102" i="2" s="1"/>
  <c r="T108" i="2"/>
  <c r="AA108" i="2" s="1"/>
  <c r="T114" i="2"/>
  <c r="AA114" i="2" s="1"/>
  <c r="T117" i="2"/>
  <c r="AA117" i="2" s="1"/>
  <c r="T120" i="2"/>
  <c r="AA120" i="2" s="1"/>
  <c r="T126" i="2"/>
  <c r="AA126" i="2" s="1"/>
  <c r="T132" i="2"/>
  <c r="AA132" i="2" s="1"/>
  <c r="T138" i="2"/>
  <c r="AA138" i="2" s="1"/>
  <c r="T141" i="2"/>
  <c r="AA141" i="2" s="1"/>
  <c r="T144" i="2"/>
  <c r="AA144" i="2" s="1"/>
  <c r="T150" i="2"/>
  <c r="AA150" i="2" s="1"/>
  <c r="T156" i="2"/>
  <c r="AA156" i="2" s="1"/>
  <c r="T36" i="2"/>
  <c r="AA36" i="2" s="1"/>
  <c r="T48" i="2"/>
  <c r="AA48" i="2" s="1"/>
  <c r="T54" i="2"/>
  <c r="U54" i="2" s="1"/>
  <c r="T60" i="2"/>
  <c r="AA60" i="2" s="1"/>
  <c r="T66" i="2"/>
  <c r="U66" i="2" s="1"/>
  <c r="T72" i="2"/>
  <c r="AA72" i="2" s="1"/>
  <c r="T78" i="2"/>
  <c r="AA78" i="2" s="1"/>
  <c r="T84" i="2"/>
  <c r="AA84" i="2" s="1"/>
  <c r="T90" i="2"/>
  <c r="AA90" i="2" s="1"/>
  <c r="T12" i="2"/>
  <c r="AA12" i="2" s="1"/>
  <c r="T92" i="2"/>
  <c r="J210" i="2"/>
  <c r="K210" i="2" s="1"/>
  <c r="X8" i="2"/>
  <c r="T83" i="2"/>
  <c r="U83" i="2" s="1"/>
  <c r="T123" i="2"/>
  <c r="AA123" i="2" s="1"/>
  <c r="T121" i="2"/>
  <c r="AA121" i="2" s="1"/>
  <c r="T15" i="2"/>
  <c r="AA15" i="2" s="1"/>
  <c r="T67" i="2"/>
  <c r="AA67" i="2" s="1"/>
  <c r="T135" i="2"/>
  <c r="U135" i="2" s="1"/>
  <c r="T137" i="2"/>
  <c r="U137" i="2" s="1"/>
  <c r="T139" i="2"/>
  <c r="U139" i="2" s="1"/>
  <c r="T119" i="2"/>
  <c r="U119" i="2" s="1"/>
  <c r="T103" i="2"/>
  <c r="U103" i="2" s="1"/>
  <c r="T105" i="2"/>
  <c r="U105" i="2" s="1"/>
  <c r="T107" i="2"/>
  <c r="U107" i="2" s="1"/>
  <c r="T151" i="2"/>
  <c r="U151" i="2" s="1"/>
  <c r="T153" i="2"/>
  <c r="U153" i="2" s="1"/>
  <c r="T155" i="2"/>
  <c r="AA155" i="2" s="1"/>
  <c r="AA18" i="2"/>
  <c r="T20" i="2"/>
  <c r="U20" i="2" s="1"/>
  <c r="T35" i="2"/>
  <c r="U35" i="2" s="1"/>
  <c r="T24" i="2"/>
  <c r="AA24" i="2" s="1"/>
  <c r="T26" i="2"/>
  <c r="AA26" i="2" s="1"/>
  <c r="T27" i="2"/>
  <c r="AA27" i="2" s="1"/>
  <c r="T55" i="2"/>
  <c r="U55" i="2" s="1"/>
  <c r="Z8" i="2"/>
  <c r="T59" i="2"/>
  <c r="AA59" i="2" s="1"/>
  <c r="U17" i="2"/>
  <c r="T22" i="2"/>
  <c r="AA22" i="2" s="1"/>
  <c r="T39" i="2"/>
  <c r="AA39" i="2" s="1"/>
  <c r="T75" i="2"/>
  <c r="AA75" i="2" s="1"/>
  <c r="T77" i="2"/>
  <c r="AA77" i="2" s="1"/>
  <c r="T79" i="2"/>
  <c r="U79" i="2" s="1"/>
  <c r="T91" i="2"/>
  <c r="AA91" i="2" s="1"/>
  <c r="T111" i="2"/>
  <c r="U111" i="2" s="1"/>
  <c r="T113" i="2"/>
  <c r="AA113" i="2" s="1"/>
  <c r="T115" i="2"/>
  <c r="U115" i="2" s="1"/>
  <c r="T143" i="2"/>
  <c r="U143" i="2" s="1"/>
  <c r="T145" i="2"/>
  <c r="U145" i="2" s="1"/>
  <c r="T147" i="2"/>
  <c r="U147" i="2" s="1"/>
  <c r="T43" i="2"/>
  <c r="AA43" i="2" s="1"/>
  <c r="T51" i="2"/>
  <c r="U51" i="2" s="1"/>
  <c r="T71" i="2"/>
  <c r="AA71" i="2" s="1"/>
  <c r="T95" i="2"/>
  <c r="U95" i="2" s="1"/>
  <c r="T97" i="2"/>
  <c r="AA97" i="2" s="1"/>
  <c r="T99" i="2"/>
  <c r="U99" i="2" s="1"/>
  <c r="T127" i="2"/>
  <c r="U127" i="2" s="1"/>
  <c r="T129" i="2"/>
  <c r="U129" i="2" s="1"/>
  <c r="T131" i="2"/>
  <c r="AA131" i="2" s="1"/>
  <c r="T159" i="2"/>
  <c r="U159" i="2" s="1"/>
  <c r="T161" i="2"/>
  <c r="AA161" i="2" s="1"/>
  <c r="U136" i="2"/>
  <c r="J212" i="2"/>
  <c r="K212" i="2" s="1"/>
  <c r="P7" i="3"/>
  <c r="J211" i="2"/>
  <c r="K211" i="2" s="1"/>
  <c r="U28" i="2" l="1"/>
  <c r="AA47" i="2"/>
  <c r="U48" i="2"/>
  <c r="U108" i="2"/>
  <c r="U82" i="2"/>
  <c r="U122" i="2"/>
  <c r="U158" i="2"/>
  <c r="AA34" i="2"/>
  <c r="U33" i="2"/>
  <c r="U114" i="2"/>
  <c r="AA54" i="2"/>
  <c r="U117" i="2"/>
  <c r="AA29" i="2"/>
  <c r="U140" i="2"/>
  <c r="U126" i="2"/>
  <c r="U85" i="2"/>
  <c r="U53" i="2"/>
  <c r="U142" i="2"/>
  <c r="U110" i="2"/>
  <c r="U88" i="2"/>
  <c r="U80" i="2"/>
  <c r="U42" i="2"/>
  <c r="U89" i="2"/>
  <c r="U56" i="2"/>
  <c r="AA40" i="2"/>
  <c r="AA46" i="2"/>
  <c r="AA66" i="2"/>
  <c r="AA157" i="2"/>
  <c r="U74" i="2"/>
  <c r="U148" i="2"/>
  <c r="U60" i="2"/>
  <c r="AA38" i="2"/>
  <c r="U94" i="2"/>
  <c r="U100" i="2"/>
  <c r="U11" i="2"/>
  <c r="U128" i="2"/>
  <c r="AA62" i="2"/>
  <c r="U106" i="2"/>
  <c r="U10" i="2"/>
  <c r="U63" i="2"/>
  <c r="U78" i="2"/>
  <c r="U98" i="2"/>
  <c r="U112" i="2"/>
  <c r="U154" i="2"/>
  <c r="U45" i="2"/>
  <c r="U120" i="2"/>
  <c r="AA125" i="2"/>
  <c r="U84" i="2"/>
  <c r="U146" i="2"/>
  <c r="AA93" i="2"/>
  <c r="AA149" i="2"/>
  <c r="U104" i="2"/>
  <c r="U96" i="2"/>
  <c r="AA51" i="2"/>
  <c r="U102" i="2"/>
  <c r="U116" i="2"/>
  <c r="U72" i="2"/>
  <c r="U21" i="2"/>
  <c r="U49" i="2"/>
  <c r="U73" i="2"/>
  <c r="U32" i="2"/>
  <c r="U130" i="2"/>
  <c r="AA101" i="2"/>
  <c r="U57" i="2"/>
  <c r="U86" i="2"/>
  <c r="U156" i="2"/>
  <c r="U134" i="2"/>
  <c r="U13" i="2"/>
  <c r="U23" i="2"/>
  <c r="U58" i="2"/>
  <c r="U44" i="2"/>
  <c r="U50" i="2"/>
  <c r="U12" i="2"/>
  <c r="AA87" i="2"/>
  <c r="U65" i="2"/>
  <c r="AA30" i="2"/>
  <c r="U133" i="2"/>
  <c r="U52" i="2"/>
  <c r="U41" i="2"/>
  <c r="U124" i="2"/>
  <c r="U16" i="2"/>
  <c r="U69" i="2"/>
  <c r="U68" i="2"/>
  <c r="U152" i="2"/>
  <c r="U90" i="2"/>
  <c r="AA81" i="2"/>
  <c r="AA70" i="2"/>
  <c r="U64" i="2"/>
  <c r="AA109" i="2"/>
  <c r="U141" i="2"/>
  <c r="U36" i="2"/>
  <c r="AA14" i="2"/>
  <c r="U75" i="2"/>
  <c r="U150" i="2"/>
  <c r="U61" i="2"/>
  <c r="AA31" i="2"/>
  <c r="U25" i="2"/>
  <c r="U19" i="2"/>
  <c r="U132" i="2"/>
  <c r="U138" i="2"/>
  <c r="U160" i="2"/>
  <c r="U118" i="2"/>
  <c r="U37" i="2"/>
  <c r="U76" i="2"/>
  <c r="U144" i="2"/>
  <c r="AA139" i="2"/>
  <c r="U67" i="2"/>
  <c r="U121" i="2"/>
  <c r="AA137" i="2"/>
  <c r="AA105" i="2"/>
  <c r="AA107" i="2"/>
  <c r="U15" i="2"/>
  <c r="U97" i="2"/>
  <c r="AA92" i="2"/>
  <c r="U92" i="2"/>
  <c r="AA83" i="2"/>
  <c r="AA143" i="2"/>
  <c r="AA35" i="2"/>
  <c r="U123" i="2"/>
  <c r="AA103" i="2"/>
  <c r="AA55" i="2"/>
  <c r="U59" i="2"/>
  <c r="U131" i="2"/>
  <c r="AA95" i="2"/>
  <c r="U24" i="2"/>
  <c r="AA115" i="2"/>
  <c r="U22" i="2"/>
  <c r="AA153" i="2"/>
  <c r="U18" i="2"/>
  <c r="AA119" i="2"/>
  <c r="AA135" i="2"/>
  <c r="AA111" i="2"/>
  <c r="U155" i="2"/>
  <c r="AA151" i="2"/>
  <c r="U91" i="2"/>
  <c r="U27" i="2"/>
  <c r="AA129" i="2"/>
  <c r="AA20" i="2"/>
  <c r="AA159" i="2"/>
  <c r="AA145" i="2"/>
  <c r="U26" i="2"/>
  <c r="U161" i="2"/>
  <c r="U71" i="2"/>
  <c r="U113" i="2"/>
  <c r="AA79" i="2"/>
  <c r="AA147" i="2"/>
  <c r="U77" i="2"/>
  <c r="U39" i="2"/>
  <c r="AA99" i="2"/>
  <c r="U43" i="2"/>
  <c r="AA127" i="2"/>
  <c r="U9" i="2"/>
  <c r="G4" i="4" s="1"/>
  <c r="T2" i="2"/>
  <c r="F4" i="4"/>
  <c r="AA8" i="2" l="1"/>
  <c r="H4" i="4"/>
  <c r="T3" i="2"/>
  <c r="T4" i="2"/>
</calcChain>
</file>

<file path=xl/sharedStrings.xml><?xml version="1.0" encoding="utf-8"?>
<sst xmlns="http://schemas.openxmlformats.org/spreadsheetml/2006/main" count="1496" uniqueCount="377">
  <si>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</si>
  <si>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</si>
  <si>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</si>
  <si>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</si>
  <si>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</si>
  <si>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</si>
  <si>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</si>
  <si>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</si>
  <si>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</si>
  <si>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</si>
  <si>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</si>
  <si>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</si>
  <si>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</si>
  <si>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</si>
  <si>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</si>
  <si>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</si>
  <si>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</si>
  <si>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</si>
  <si>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</si>
  <si>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</si>
  <si>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</si>
  <si>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</si>
  <si>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</si>
  <si>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</si>
  <si>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</si>
  <si>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</si>
  <si>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</si>
  <si>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</si>
  <si>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</si>
  <si>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</si>
  <si>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</si>
  <si>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</si>
  <si>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</si>
  <si>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</si>
  <si>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</si>
  <si>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</si>
  <si>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</si>
  <si>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</si>
  <si>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</si>
  <si>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</si>
  <si>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</si>
  <si>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</si>
  <si>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</si>
  <si>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</si>
  <si>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</si>
  <si>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</si>
  <si>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</si>
  <si>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</si>
  <si>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</si>
  <si>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</si>
  <si>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</si>
  <si>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</si>
  <si>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</si>
  <si>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</si>
  <si>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</si>
  <si>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</si>
  <si>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</si>
  <si>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</si>
  <si>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</si>
  <si>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</si>
  <si>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</si>
  <si>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</si>
  <si>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</si>
  <si>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Edato</t>
  </si>
  <si>
    <t>Dato</t>
  </si>
  <si>
    <t>2009M04</t>
  </si>
  <si>
    <t>2009M05</t>
  </si>
  <si>
    <t>2009M06</t>
  </si>
  <si>
    <t>2009M07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</si>
  <si>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</si>
  <si>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</si>
  <si>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</si>
  <si>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</si>
  <si>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</si>
  <si>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</si>
  <si>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</si>
  <si>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</si>
  <si>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</si>
  <si>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</si>
  <si>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</si>
  <si>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</si>
  <si>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</si>
  <si>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</si>
  <si>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</si>
  <si>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</si>
  <si>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</si>
  <si>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</si>
  <si>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</si>
  <si>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</si>
  <si>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</si>
  <si>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</si>
  <si>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</si>
  <si>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</si>
  <si>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</si>
  <si>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</si>
  <si>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</si>
  <si>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</si>
  <si>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</si>
  <si>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</si>
  <si>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</si>
  <si>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</si>
  <si>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</si>
  <si>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</si>
  <si>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</si>
  <si>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</si>
  <si>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</si>
  <si>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</si>
  <si>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</si>
  <si>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</si>
  <si>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</si>
  <si>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</si>
  <si>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</si>
  <si>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</si>
  <si>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</si>
  <si>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</si>
  <si>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</si>
  <si>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</si>
  <si>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</si>
  <si>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</si>
  <si>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</si>
  <si>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</si>
  <si>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</si>
  <si>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</si>
  <si>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</si>
  <si>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</si>
  <si>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</si>
  <si>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</si>
  <si>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</si>
  <si>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</si>
  <si>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</si>
  <si>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</si>
  <si>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</si>
  <si>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</si>
  <si>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</si>
  <si>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</si>
  <si>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</si>
  <si>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</si>
  <si>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</si>
  <si>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</si>
  <si>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</si>
  <si>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</si>
  <si>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</si>
  <si>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</si>
  <si>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</si>
  <si>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</si>
  <si>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</si>
  <si>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</si>
  <si>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</si>
  <si>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</si>
  <si>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</si>
  <si>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</si>
  <si>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</si>
  <si>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</si>
  <si>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</si>
  <si>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</si>
  <si>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</si>
  <si>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</si>
  <si>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</si>
  <si>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</si>
  <si>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</si>
  <si>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</si>
  <si>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</si>
  <si>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</si>
  <si>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</si>
  <si>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</si>
  <si>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</si>
  <si>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</si>
  <si>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</si>
  <si>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</si>
  <si>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</si>
  <si>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</si>
  <si>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</si>
  <si>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</si>
  <si>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</si>
  <si>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</si>
  <si>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</si>
  <si>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</si>
  <si>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</si>
  <si>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</si>
  <si>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</si>
  <si>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</si>
  <si>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</si>
  <si>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</si>
  <si>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</si>
  <si>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</si>
  <si>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</si>
  <si>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</si>
  <si>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</si>
  <si>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</si>
  <si>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</si>
  <si>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</si>
  <si>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</si>
  <si>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</si>
  <si>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</si>
  <si>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</si>
  <si>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</si>
  <si>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</si>
  <si>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</si>
  <si>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</si>
  <si>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</si>
  <si>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</si>
  <si>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</si>
  <si>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</si>
  <si>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</si>
  <si>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</si>
  <si>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</si>
  <si>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</si>
  <si>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</si>
  <si>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</si>
  <si>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</si>
  <si>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</si>
  <si>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</si>
  <si>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</si>
  <si>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</si>
  <si>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</si>
  <si>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</si>
  <si>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</si>
  <si>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</si>
  <si>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</si>
  <si>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</si>
  <si>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</si>
  <si>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</si>
  <si>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</si>
  <si>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</si>
  <si>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</si>
  <si>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</si>
  <si>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</si>
  <si>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</si>
  <si>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</si>
  <si>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</si>
  <si>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</si>
  <si>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</si>
  <si>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</si>
  <si>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</si>
  <si>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</si>
  <si>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</si>
  <si>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</si>
  <si>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</si>
  <si>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</si>
  <si>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</si>
  <si>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</si>
  <si>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</si>
  <si>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</si>
  <si>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</si>
  <si>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</si>
  <si>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</si>
  <si>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</si>
  <si>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</si>
  <si>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</si>
  <si>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</si>
  <si>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</si>
  <si>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</si>
  <si>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</si>
  <si>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</si>
  <si>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</si>
  <si>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</si>
  <si>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</si>
  <si>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</si>
  <si>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</si>
  <si>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</si>
  <si>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</si>
  <si>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</si>
  <si>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</si>
  <si>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</si>
  <si>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</si>
  <si>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</si>
  <si>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</si>
  <si>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</si>
  <si>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</si>
  <si>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</si>
  <si>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</si>
  <si>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</si>
  <si>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</si>
  <si>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</si>
  <si>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</si>
  <si>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</si>
  <si>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</si>
  <si>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</si>
  <si>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</si>
  <si>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</si>
  <si>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</si>
  <si>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</si>
  <si>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</si>
  <si>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</si>
  <si>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</si>
  <si>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</si>
  <si>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</si>
  <si>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</si>
  <si>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</si>
  <si>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</si>
  <si>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</si>
  <si>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</si>
  <si>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</si>
  <si>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</si>
  <si>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</si>
  <si>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</si>
  <si>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</si>
  <si>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</si>
  <si>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</si>
  <si>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</si>
  <si>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</si>
  <si>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</si>
  <si>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</si>
  <si>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</si>
  <si>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</si>
  <si>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</si>
  <si>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</si>
  <si>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</si>
  <si>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</si>
  <si>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</si>
  <si>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</si>
  <si>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</si>
  <si>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</si>
  <si>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</si>
  <si>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</si>
  <si>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</si>
  <si>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</si>
  <si>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</si>
  <si>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</si>
  <si>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</si>
  <si>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</si>
  <si>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</si>
  <si>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</si>
  <si>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</si>
  <si>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</si>
  <si>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</si>
  <si>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</si>
  <si>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</si>
  <si>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</si>
  <si>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</si>
  <si>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</si>
  <si>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</si>
  <si>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</si>
  <si>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</si>
  <si>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</si>
  <si>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</si>
  <si>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</si>
  <si>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</si>
  <si>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</si>
  <si>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</si>
  <si>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</si>
  <si>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</si>
  <si>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</si>
  <si>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</si>
  <si>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</si>
  <si>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</si>
  <si>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</si>
  <si>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</si>
  <si>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</si>
  <si>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2017M01</t>
  </si>
  <si>
    <t>2017M02</t>
  </si>
  <si>
    <t>2017M03</t>
  </si>
  <si>
    <t>2017M08</t>
  </si>
  <si>
    <t>2017M09</t>
  </si>
  <si>
    <t>2017M10</t>
  </si>
  <si>
    <t>2017M11</t>
  </si>
  <si>
    <t>2017M12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</si>
  <si>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</si>
  <si>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</si>
  <si>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</si>
  <si>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</si>
  <si>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</si>
  <si>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</si>
  <si>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</si>
  <si>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</si>
  <si>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</si>
  <si>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</si>
  <si>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</si>
  <si>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</si>
  <si>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</si>
  <si>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</si>
  <si>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</si>
  <si>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</si>
  <si>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</si>
  <si>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</si>
  <si>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</si>
  <si>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 xml:space="preserve">Source: 1. http://nationalbanken.statistikbank.dk/nbf/107312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</si>
</sst>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6">
    <xf numFmtId="0" fontId="0" fillId="0" borderId="0" xfId="0" applyFont="1" applyAlignment="1"/>
    <xf numFmtId="0" fontId="0" fillId="2" borderId="0" xfId="0" applyFont="1" applyFill="1" applyBorder="1"/>
    <xf numFmtId="0" fontId="8" fillId="2" borderId="0" xfId="0" applyFont="1" applyFill="1" applyBorder="1"/>
    <xf numFmtId="0" fontId="9" fillId="3" borderId="1" xfId="0" applyFont="1" applyFill="1" applyBorder="1"/>
    <xf numFmtId="0" fontId="11" fillId="3" borderId="3" xfId="0" applyFont="1" applyFill="1" applyBorder="1"/>
    <xf numFmtId="0" fontId="9" fillId="3" borderId="5" xfId="0" applyFont="1" applyFill="1" applyBorder="1" applyAlignment="1">
      <alignment vertical="center" wrapText="1"/>
    </xf>
    <xf numFmtId="0" fontId="9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0" fontId="0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17" fillId="3" borderId="7" xfId="0" applyFont="1" applyFill="1" applyBorder="1" applyAlignment="1">
      <alignment horizontal="center" vertical="center"/>
    </xf>
    <xf numFmtId="0" fontId="17" fillId="3" borderId="0" xfId="0" applyFont="1" applyFill="1" applyBorder="1"/>
    <xf numFmtId="0" fontId="17" fillId="3" borderId="8" xfId="0" applyFont="1" applyFill="1" applyBorder="1"/>
    <xf numFmtId="0" fontId="17" fillId="4" borderId="19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19" fillId="3" borderId="8" xfId="0" applyFont="1" applyFill="1" applyBorder="1"/>
    <xf numFmtId="0" fontId="17" fillId="3" borderId="0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7" fillId="3" borderId="0" xfId="0" applyFont="1" applyFill="1" applyBorder="1" applyAlignment="1">
      <alignment vertical="center"/>
    </xf>
    <xf numFmtId="0" fontId="20" fillId="3" borderId="0" xfId="0" applyFont="1" applyFill="1" applyBorder="1"/>
    <xf numFmtId="0" fontId="15" fillId="2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horizontal="left" wrapText="1"/>
    </xf>
    <xf numFmtId="0" fontId="21" fillId="3" borderId="0" xfId="0" applyFont="1" applyFill="1" applyBorder="1"/>
    <xf numFmtId="0" fontId="15" fillId="2" borderId="3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/>
    </xf>
    <xf numFmtId="3" fontId="13" fillId="2" borderId="0" xfId="0" applyNumberFormat="1" applyFont="1" applyFill="1" applyBorder="1"/>
    <xf numFmtId="0" fontId="19" fillId="3" borderId="0" xfId="0" applyFont="1" applyFill="1" applyBorder="1"/>
    <xf numFmtId="1" fontId="15" fillId="2" borderId="5" xfId="0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left"/>
    </xf>
    <xf numFmtId="0" fontId="9" fillId="3" borderId="19" xfId="0" applyFont="1" applyFill="1" applyBorder="1"/>
    <xf numFmtId="0" fontId="15" fillId="2" borderId="1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11" fillId="3" borderId="0" xfId="0" applyFont="1" applyFill="1" applyBorder="1"/>
    <xf numFmtId="0" fontId="15" fillId="2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/>
    <xf numFmtId="165" fontId="9" fillId="2" borderId="0" xfId="0" applyNumberFormat="1" applyFont="1" applyFill="1" applyBorder="1"/>
    <xf numFmtId="1" fontId="15" fillId="2" borderId="21" xfId="0" applyNumberFormat="1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center" vertical="center"/>
    </xf>
    <xf numFmtId="0" fontId="9" fillId="3" borderId="23" xfId="0" applyFont="1" applyFill="1" applyBorder="1"/>
    <xf numFmtId="0" fontId="18" fillId="2" borderId="0" xfId="0" applyFont="1" applyFill="1" applyBorder="1"/>
    <xf numFmtId="0" fontId="24" fillId="3" borderId="0" xfId="0" applyFont="1" applyFill="1" applyBorder="1" applyAlignment="1">
      <alignment horizontal="center"/>
    </xf>
    <xf numFmtId="0" fontId="24" fillId="3" borderId="0" xfId="0" applyFont="1" applyFill="1" applyBorder="1"/>
    <xf numFmtId="0" fontId="9" fillId="3" borderId="20" xfId="0" applyFont="1" applyFill="1" applyBorder="1"/>
    <xf numFmtId="0" fontId="9" fillId="3" borderId="16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11" fillId="3" borderId="17" xfId="0" applyFont="1" applyFill="1" applyBorder="1"/>
    <xf numFmtId="0" fontId="18" fillId="3" borderId="3" xfId="0" applyFont="1" applyFill="1" applyBorder="1" applyAlignment="1">
      <alignment horizontal="center" vertical="center"/>
    </xf>
    <xf numFmtId="0" fontId="9" fillId="3" borderId="17" xfId="0" applyFont="1" applyFill="1" applyBorder="1"/>
    <xf numFmtId="0" fontId="18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vertical="center" wrapText="1"/>
    </xf>
    <xf numFmtId="0" fontId="25" fillId="3" borderId="15" xfId="0" applyFont="1" applyFill="1" applyBorder="1"/>
    <xf numFmtId="0" fontId="25" fillId="3" borderId="0" xfId="0" applyFont="1" applyFill="1" applyBorder="1" applyAlignment="1">
      <alignment horizontal="center"/>
    </xf>
    <xf numFmtId="0" fontId="17" fillId="3" borderId="10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17" fillId="3" borderId="12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/>
    </xf>
    <xf numFmtId="3" fontId="18" fillId="3" borderId="17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5" xfId="0" applyFont="1" applyFill="1" applyBorder="1" applyAlignment="1">
      <alignment vertical="center" wrapText="1"/>
    </xf>
    <xf numFmtId="3" fontId="18" fillId="3" borderId="18" xfId="0" applyNumberFormat="1" applyFont="1" applyFill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/>
    </xf>
    <xf numFmtId="0" fontId="26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7" fillId="2" borderId="0" xfId="0" applyFont="1" applyFill="1" applyBorder="1"/>
    <xf numFmtId="0" fontId="25" fillId="3" borderId="17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 wrapText="1"/>
    </xf>
    <xf numFmtId="3" fontId="25" fillId="3" borderId="1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14" fontId="13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vertical="center"/>
    </xf>
    <xf numFmtId="49" fontId="13" fillId="2" borderId="0" xfId="0" applyNumberFormat="1" applyFont="1" applyFill="1" applyBorder="1"/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1" fontId="15" fillId="2" borderId="18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3" fillId="5" borderId="0" xfId="0" applyFont="1" applyFill="1" applyBorder="1"/>
    <xf numFmtId="0" fontId="18" fillId="5" borderId="0" xfId="0" applyFont="1" applyFill="1" applyBorder="1"/>
    <xf numFmtId="0" fontId="0" fillId="0" borderId="0" xfId="0" applyFont="1" applyBorder="1" applyAlignment="1"/>
    <xf numFmtId="1" fontId="17" fillId="2" borderId="22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protection locked="0"/>
    </xf>
    <xf numFmtId="3" fontId="25" fillId="0" borderId="3" xfId="0" applyNumberFormat="1" applyFont="1" applyBorder="1" applyAlignment="1" applyProtection="1">
      <alignment horizontal="center" vertical="center" wrapText="1"/>
      <protection locked="0"/>
    </xf>
    <xf numFmtId="3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3" fontId="28" fillId="0" borderId="22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NumberFormat="1" applyFont="1" applyBorder="1" applyAlignment="1" applyProtection="1">
      <alignment horizontal="center" vertical="center" wrapText="1"/>
      <protection locked="0"/>
    </xf>
    <xf numFmtId="0" fontId="33" fillId="6" borderId="0" xfId="1" applyFont="1" applyFill="1" applyAlignment="1" applyProtection="1">
      <alignment horizontal="right"/>
      <protection locked="0"/>
    </xf>
    <xf numFmtId="0" fontId="31" fillId="6" borderId="0" xfId="0" applyFont="1" applyFill="1" applyBorder="1"/>
    <xf numFmtId="14" fontId="31" fillId="6" borderId="0" xfId="0" applyNumberFormat="1" applyFont="1" applyFill="1" applyBorder="1"/>
    <xf numFmtId="165" fontId="31" fillId="6" borderId="0" xfId="0" applyNumberFormat="1" applyFont="1" applyFill="1" applyBorder="1" applyAlignment="1">
      <alignment horizontal="right"/>
    </xf>
    <xf numFmtId="0" fontId="18" fillId="6" borderId="0" xfId="0" applyFont="1" applyFill="1" applyBorder="1"/>
    <xf numFmtId="0" fontId="30" fillId="6" borderId="0" xfId="6" applyFont="1" applyFill="1" applyBorder="1" applyAlignment="1" applyProtection="1">
      <alignment horizontal="right"/>
      <protection locked="0"/>
    </xf>
    <xf numFmtId="14" fontId="13" fillId="5" borderId="0" xfId="0" applyNumberFormat="1" applyFont="1" applyFill="1" applyBorder="1"/>
    <xf numFmtId="0" fontId="33" fillId="6" borderId="0" xfId="4" applyFont="1" applyFill="1" applyBorder="1" applyAlignment="1" applyProtection="1">
      <alignment horizontal="right"/>
      <protection locked="0"/>
    </xf>
    <xf numFmtId="0" fontId="34" fillId="0" borderId="0" xfId="0" applyFont="1" applyAlignment="1"/>
    <xf numFmtId="0" fontId="8" fillId="0" borderId="0" xfId="0" applyFont="1" applyAlignment="1"/>
    <xf numFmtId="0" fontId="32" fillId="6" borderId="0" xfId="0" applyFont="1" applyFill="1" applyBorder="1" applyAlignment="1">
      <alignment horizontal="left"/>
    </xf>
    <xf numFmtId="0" fontId="32" fillId="6" borderId="0" xfId="0" applyFont="1" applyFill="1" applyBorder="1" applyAlignment="1">
      <alignment horizontal="right"/>
    </xf>
    <xf numFmtId="0" fontId="33" fillId="6" borderId="0" xfId="6" applyFont="1" applyFill="1" applyBorder="1" applyAlignment="1" applyProtection="1">
      <alignment horizontal="right"/>
      <protection locked="0"/>
    </xf>
    <xf numFmtId="14" fontId="31" fillId="5" borderId="0" xfId="0" applyNumberFormat="1" applyFont="1" applyFill="1" applyBorder="1"/>
    <xf numFmtId="0" fontId="32" fillId="6" borderId="0" xfId="0" applyFont="1" applyFill="1" applyAlignment="1">
      <alignment horizontal="left"/>
    </xf>
    <xf numFmtId="0" fontId="32" fillId="6" borderId="0" xfId="0" applyFont="1" applyFill="1" applyAlignment="1">
      <alignment horizontal="right"/>
    </xf>
    <xf numFmtId="165" fontId="31" fillId="5" borderId="0" xfId="0" applyNumberFormat="1" applyFont="1" applyFill="1" applyBorder="1" applyAlignment="1">
      <alignment horizontal="right"/>
    </xf>
    <xf numFmtId="0" fontId="31" fillId="2" borderId="0" xfId="0" applyFont="1" applyFill="1" applyBorder="1"/>
    <xf numFmtId="0" fontId="35" fillId="2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2" fillId="7" borderId="25" xfId="0" applyFont="1" applyFill="1" applyBorder="1" applyAlignment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 applyAlignment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left"/>
    </xf>
    <xf numFmtId="165" fontId="31" fillId="2" borderId="0" xfId="0" applyNumberFormat="1" applyFont="1" applyFill="1" applyBorder="1" applyAlignment="1">
      <alignment horizontal="right"/>
    </xf>
    <xf numFmtId="2" fontId="39" fillId="0" borderId="0" xfId="0" applyNumberFormat="1" applyFont="1" applyAlignment="1"/>
    <xf numFmtId="166" fontId="31" fillId="2" borderId="0" xfId="0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vertical="center"/>
    </xf>
    <xf numFmtId="0" fontId="31" fillId="5" borderId="0" xfId="0" applyFont="1" applyFill="1" applyBorder="1"/>
    <xf numFmtId="0" fontId="31" fillId="2" borderId="0" xfId="0" applyFont="1" applyFill="1" applyBorder="1" applyAlignment="1">
      <alignment horizontal="left"/>
    </xf>
    <xf numFmtId="3" fontId="31" fillId="2" borderId="0" xfId="0" applyNumberFormat="1" applyFont="1" applyFill="1" applyBorder="1"/>
    <xf numFmtId="49" fontId="31" fillId="2" borderId="0" xfId="0" applyNumberFormat="1" applyFont="1" applyFill="1" applyBorder="1"/>
    <xf numFmtId="0" fontId="30" fillId="6" borderId="0" xfId="3" applyFont="1" applyFill="1" applyBorder="1" applyAlignment="1" applyProtection="1">
      <alignment horizontal="right"/>
      <protection locked="0"/>
    </xf>
    <xf numFmtId="0" fontId="30" fillId="6" borderId="0" xfId="5" applyFont="1" applyFill="1" applyBorder="1" applyAlignment="1" applyProtection="1">
      <alignment horizontal="right"/>
      <protection locked="0"/>
    </xf>
    <xf numFmtId="4" fontId="31" fillId="2" borderId="0" xfId="0" applyNumberFormat="1" applyFont="1" applyFill="1" applyBorder="1"/>
    <xf numFmtId="167" fontId="31" fillId="2" borderId="0" xfId="0" applyNumberFormat="1" applyFont="1" applyFill="1" applyBorder="1" applyAlignment="1">
      <alignment horizontal="right"/>
    </xf>
    <xf numFmtId="0" fontId="41" fillId="2" borderId="0" xfId="0" applyFont="1" applyFill="1" applyBorder="1"/>
    <xf numFmtId="0" fontId="42" fillId="2" borderId="0" xfId="0" applyFont="1" applyFill="1" applyBorder="1"/>
    <xf numFmtId="0" fontId="42" fillId="0" borderId="0" xfId="0" applyFont="1" applyAlignment="1"/>
    <xf numFmtId="0" fontId="43" fillId="5" borderId="0" xfId="0" applyFont="1" applyFill="1" applyBorder="1"/>
    <xf numFmtId="0" fontId="44" fillId="5" borderId="0" xfId="0" applyFont="1" applyFill="1" applyBorder="1"/>
    <xf numFmtId="0" fontId="32" fillId="5" borderId="0" xfId="0" applyFont="1" applyFill="1" applyBorder="1"/>
    <xf numFmtId="3" fontId="9" fillId="3" borderId="28" xfId="0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3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35" fillId="2" borderId="0" xfId="0" applyFont="1" applyFill="1" applyBorder="1" applyAlignment="1">
      <alignment horizontal="right"/>
    </xf>
    <xf numFmtId="0" fontId="35" fillId="2" borderId="0" xfId="0" applyFont="1" applyFill="1" applyBorder="1"/>
    <xf numFmtId="0" fontId="38" fillId="0" borderId="0" xfId="0" applyFont="1" applyAlignment="1"/>
    <xf numFmtId="2" fontId="45" fillId="0" borderId="24" xfId="0" applyNumberFormat="1" applyFont="1" applyBorder="1" applyAlignment="1"/>
    <xf numFmtId="0" fontId="45" fillId="0" borderId="24" xfId="0" applyFont="1" applyBorder="1" applyAlignment="1"/>
    <xf numFmtId="2" fontId="37" fillId="6" borderId="24" xfId="0" applyNumberFormat="1" applyFont="1" applyFill="1" applyBorder="1" applyAlignment="1">
      <alignment horizontal="right"/>
    </xf>
    <xf numFmtId="0" fontId="17" fillId="3" borderId="0" xfId="0" applyFont="1" applyFill="1" applyBorder="1" applyAlignment="1">
      <alignment horizontal="left" vertical="top" wrapText="1"/>
    </xf>
    <xf numFmtId="0" fontId="12" fillId="0" borderId="0" xfId="0" applyFont="1" applyBorder="1"/>
    <xf numFmtId="0" fontId="19" fillId="3" borderId="12" xfId="0" applyFont="1" applyFill="1" applyBorder="1" applyAlignment="1">
      <alignment horizontal="center"/>
    </xf>
    <xf numFmtId="0" fontId="12" fillId="0" borderId="12" xfId="0" applyFont="1" applyBorder="1"/>
    <xf numFmtId="0" fontId="12" fillId="0" borderId="14" xfId="0" applyFont="1" applyBorder="1"/>
    <xf numFmtId="0" fontId="17" fillId="2" borderId="9" xfId="0" applyFont="1" applyFill="1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4" fontId="17" fillId="2" borderId="9" xfId="0" applyNumberFormat="1" applyFont="1" applyFill="1" applyBorder="1" applyAlignment="1" applyProtection="1">
      <alignment horizontal="center"/>
      <protection locked="0"/>
    </xf>
    <xf numFmtId="164" fontId="24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0" fontId="0" fillId="0" borderId="0" xfId="0" applyFont="1" applyAlignment="1"/>
    <xf numFmtId="0" fontId="12" fillId="0" borderId="8" xfId="0" applyFont="1" applyBorder="1"/>
    <xf numFmtId="0" fontId="12" fillId="0" borderId="10" xfId="0" applyFont="1" applyBorder="1"/>
    <xf numFmtId="0" fontId="16" fillId="3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25" fillId="3" borderId="0" xfId="0" applyFont="1" applyFill="1" applyBorder="1" applyAlignment="1">
      <alignment horizontal="center" vertical="center" wrapText="1"/>
    </xf>
    <xf numFmtId="0" fontId="12" fillId="0" borderId="17" xfId="0" applyFont="1" applyBorder="1"/>
    <xf numFmtId="0" fontId="9" fillId="3" borderId="0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Border="1" applyAlignment="1">
      <alignment horizontal="left"/>
    </xf>
    <xf numFmtId="0" fontId="12" fillId="0" borderId="21" xfId="0" applyFont="1" applyBorder="1"/>
    <xf numFmtId="0" fontId="25" fillId="3" borderId="21" xfId="0" applyFont="1" applyFill="1" applyBorder="1" applyAlignment="1">
      <alignment horizontal="center" vertical="center" wrapText="1"/>
    </xf>
    <xf numFmtId="0" fontId="12" fillId="0" borderId="18" xfId="0" applyFont="1" applyBorder="1"/>
    <xf numFmtId="0" fontId="9" fillId="3" borderId="15" xfId="0" applyFont="1" applyFill="1" applyBorder="1" applyAlignment="1">
      <alignment horizontal="right" vertical="center"/>
    </xf>
    <xf numFmtId="0" fontId="12" fillId="0" borderId="15" xfId="0" applyFont="1" applyBorder="1"/>
    <xf numFmtId="0" fontId="9" fillId="0" borderId="9" xfId="0" applyFont="1" applyBorder="1" applyAlignment="1" applyProtection="1">
      <alignment horizontal="center"/>
      <protection locked="0"/>
    </xf>
    <xf numFmtId="0" fontId="25" fillId="3" borderId="15" xfId="0" applyFont="1" applyFill="1" applyBorder="1" applyAlignment="1">
      <alignment horizontal="center"/>
    </xf>
    <xf numFmtId="0" fontId="12" fillId="0" borderId="16" xfId="0" applyFont="1" applyBorder="1"/>
    <xf numFmtId="0" fontId="9" fillId="3" borderId="0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/>
    </xf>
    <xf numFmtId="0" fontId="12" fillId="0" borderId="3" xfId="0" applyFont="1" applyBorder="1"/>
    <xf numFmtId="0" fontId="18" fillId="3" borderId="3" xfId="0" applyFont="1" applyFill="1" applyBorder="1" applyAlignment="1">
      <alignment horizontal="center" vertical="center"/>
    </xf>
    <xf numFmtId="0" fontId="12" fillId="0" borderId="5" xfId="0" applyFont="1" applyBorder="1"/>
    <xf numFmtId="0" fontId="14" fillId="3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20" xfId="0" applyFont="1" applyBorder="1"/>
    <xf numFmtId="0" fontId="18" fillId="3" borderId="1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/>
    </xf>
    <xf numFmtId="0" fontId="32" fillId="6" borderId="0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K261"/>
  <sheetViews>
    <sheetView workbookViewId="0">
      <selection activeCell="I28" sqref="I28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7" t="s">
        <v>348</v>
      </c>
      <c r="C2" s="198"/>
      <c r="D2" s="198"/>
      <c r="E2" s="198"/>
      <c r="F2" s="198"/>
      <c r="G2" s="198"/>
      <c r="H2" s="198"/>
      <c r="I2" s="198"/>
      <c r="J2" s="199"/>
      <c r="K2" s="2"/>
    </row>
    <row r="3" spans="1:11" ht="14.25" customHeight="1" x14ac:dyDescent="0.25">
      <c r="A3" s="1"/>
      <c r="B3" s="200"/>
      <c r="C3" s="201"/>
      <c r="D3" s="201"/>
      <c r="E3" s="201"/>
      <c r="F3" s="201"/>
      <c r="G3" s="201"/>
      <c r="H3" s="201"/>
      <c r="I3" s="201"/>
      <c r="J3" s="202"/>
      <c r="K3" s="2"/>
    </row>
    <row r="4" spans="1:11" ht="14.25" customHeight="1" x14ac:dyDescent="0.25">
      <c r="A4" s="1"/>
      <c r="B4" s="200"/>
      <c r="C4" s="201"/>
      <c r="D4" s="201"/>
      <c r="E4" s="201"/>
      <c r="F4" s="201"/>
      <c r="G4" s="201"/>
      <c r="H4" s="201"/>
      <c r="I4" s="201"/>
      <c r="J4" s="202"/>
      <c r="K4" s="2"/>
    </row>
    <row r="5" spans="1:11" ht="14.25" customHeight="1" x14ac:dyDescent="0.25">
      <c r="A5" s="1"/>
      <c r="B5" s="203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204" t="s">
        <v>0</v>
      </c>
      <c r="C7" s="198"/>
      <c r="D7" s="198"/>
      <c r="E7" s="198"/>
      <c r="F7" s="198"/>
      <c r="G7" s="198"/>
      <c r="H7" s="198"/>
      <c r="I7" s="198"/>
      <c r="J7" s="199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91"/>
      <c r="F9" s="192"/>
      <c r="G9" s="192"/>
      <c r="H9" s="192"/>
      <c r="I9" s="193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361</v>
      </c>
      <c r="D11" s="13"/>
      <c r="E11" s="191"/>
      <c r="F11" s="192"/>
      <c r="G11" s="192"/>
      <c r="H11" s="192"/>
      <c r="I11" s="193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205"/>
      <c r="F13" s="192"/>
      <c r="G13" s="192"/>
      <c r="H13" s="192"/>
      <c r="I13" s="193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205"/>
      <c r="F15" s="192"/>
      <c r="G15" s="192"/>
      <c r="H15" s="192"/>
      <c r="I15" s="193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91"/>
      <c r="F17" s="192"/>
      <c r="G17" s="192"/>
      <c r="H17" s="192"/>
      <c r="I17" s="193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91"/>
      <c r="F19" s="192"/>
      <c r="G19" s="192"/>
      <c r="H19" s="192"/>
      <c r="I19" s="193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91"/>
      <c r="F21" s="192"/>
      <c r="G21" s="192"/>
      <c r="H21" s="192"/>
      <c r="I21" s="193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94"/>
      <c r="F23" s="193"/>
      <c r="G23" s="29"/>
      <c r="H23" s="195"/>
      <c r="I23" s="187"/>
      <c r="J23" s="32"/>
      <c r="K23" s="2"/>
    </row>
    <row r="24" spans="1:11" x14ac:dyDescent="0.25">
      <c r="A24" s="1"/>
      <c r="B24" s="12"/>
      <c r="C24" s="13"/>
      <c r="D24" s="13"/>
      <c r="E24" s="196"/>
      <c r="F24" s="187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11"/>
      <c r="F25" s="29"/>
      <c r="G25" s="112"/>
      <c r="H25" s="29"/>
      <c r="I25" s="112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86" t="s">
        <v>359</v>
      </c>
      <c r="D28" s="57"/>
      <c r="E28" s="111"/>
      <c r="F28" s="29"/>
      <c r="G28" s="112"/>
      <c r="H28" s="29"/>
      <c r="I28" s="112"/>
      <c r="J28" s="17"/>
      <c r="K28" s="2"/>
    </row>
    <row r="29" spans="1:11" x14ac:dyDescent="0.25">
      <c r="A29" s="1"/>
      <c r="B29" s="12"/>
      <c r="C29" s="187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7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8" t="s">
        <v>347</v>
      </c>
      <c r="I31" s="189"/>
      <c r="J31" s="190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73"/>
      <c r="D137" s="174">
        <v>2005</v>
      </c>
      <c r="E137" s="175"/>
      <c r="F137" s="175"/>
      <c r="G137" s="1"/>
      <c r="H137" s="1"/>
      <c r="I137" s="1"/>
      <c r="J137" s="1"/>
      <c r="K137" s="1"/>
    </row>
    <row r="138" spans="1:11" x14ac:dyDescent="0.25">
      <c r="A138" s="1"/>
      <c r="B138" s="170"/>
      <c r="C138" s="173"/>
      <c r="D138" s="174">
        <v>2006</v>
      </c>
      <c r="E138" s="175"/>
      <c r="F138" s="175"/>
      <c r="G138" s="171"/>
      <c r="H138" s="171"/>
      <c r="I138" s="171"/>
      <c r="J138" s="1"/>
      <c r="K138" s="1"/>
    </row>
    <row r="139" spans="1:11" x14ac:dyDescent="0.25">
      <c r="A139" s="1"/>
      <c r="B139" s="170"/>
      <c r="C139" s="173"/>
      <c r="D139" s="174">
        <v>2007</v>
      </c>
      <c r="E139" s="175"/>
      <c r="F139" s="175"/>
      <c r="G139" s="171"/>
      <c r="H139" s="171"/>
      <c r="I139" s="171"/>
      <c r="J139" s="1"/>
      <c r="K139" s="1"/>
    </row>
    <row r="140" spans="1:11" x14ac:dyDescent="0.25">
      <c r="A140" s="1"/>
      <c r="B140" s="170"/>
      <c r="C140" s="173"/>
      <c r="D140" s="174">
        <v>2008</v>
      </c>
      <c r="E140" s="175"/>
      <c r="F140" s="175"/>
      <c r="G140" s="171"/>
      <c r="H140" s="171"/>
      <c r="I140" s="171"/>
      <c r="J140" s="1"/>
      <c r="K140" s="1"/>
    </row>
    <row r="141" spans="1:11" x14ac:dyDescent="0.25">
      <c r="A141" s="1"/>
      <c r="B141" s="170"/>
      <c r="C141" s="173"/>
      <c r="D141" s="174">
        <v>2009</v>
      </c>
      <c r="E141" s="175"/>
      <c r="F141" s="175"/>
      <c r="G141" s="171"/>
      <c r="H141" s="171"/>
      <c r="I141" s="171"/>
      <c r="J141" s="1"/>
      <c r="K141" s="1"/>
    </row>
    <row r="142" spans="1:11" x14ac:dyDescent="0.25">
      <c r="A142" s="1"/>
      <c r="B142" s="170"/>
      <c r="C142" s="173"/>
      <c r="D142" s="174">
        <v>2010</v>
      </c>
      <c r="E142" s="175"/>
      <c r="F142" s="175"/>
      <c r="G142" s="171"/>
      <c r="H142" s="171"/>
      <c r="I142" s="171"/>
      <c r="J142" s="1"/>
      <c r="K142" s="1"/>
    </row>
    <row r="143" spans="1:11" x14ac:dyDescent="0.25">
      <c r="A143" s="1"/>
      <c r="B143" s="170"/>
      <c r="C143" s="173"/>
      <c r="D143" s="174">
        <v>2011</v>
      </c>
      <c r="E143" s="175"/>
      <c r="F143" s="175"/>
      <c r="G143" s="171"/>
      <c r="H143" s="171"/>
      <c r="I143" s="171"/>
      <c r="J143" s="1"/>
      <c r="K143" s="1"/>
    </row>
    <row r="144" spans="1:11" x14ac:dyDescent="0.25">
      <c r="A144" s="1"/>
      <c r="B144" s="170"/>
      <c r="C144" s="173"/>
      <c r="D144" s="174">
        <v>2012</v>
      </c>
      <c r="E144" s="175"/>
      <c r="F144" s="175"/>
      <c r="G144" s="171"/>
      <c r="H144" s="171"/>
      <c r="I144" s="171"/>
      <c r="J144" s="1"/>
      <c r="K144" s="1"/>
    </row>
    <row r="145" spans="1:11" x14ac:dyDescent="0.25">
      <c r="A145" s="1"/>
      <c r="B145" s="170"/>
      <c r="C145" s="173"/>
      <c r="D145" s="174">
        <v>2013</v>
      </c>
      <c r="E145" s="175"/>
      <c r="F145" s="175"/>
      <c r="G145" s="171"/>
      <c r="H145" s="171"/>
      <c r="I145" s="171"/>
      <c r="J145" s="1"/>
      <c r="K145" s="1"/>
    </row>
    <row r="146" spans="1:11" x14ac:dyDescent="0.25">
      <c r="A146" s="1"/>
      <c r="B146" s="170"/>
      <c r="C146" s="173"/>
      <c r="D146" s="174">
        <v>2014</v>
      </c>
      <c r="E146" s="175"/>
      <c r="F146" s="175"/>
      <c r="G146" s="171"/>
      <c r="H146" s="171"/>
      <c r="I146" s="171"/>
      <c r="J146" s="1"/>
      <c r="K146" s="1"/>
    </row>
    <row r="147" spans="1:11" x14ac:dyDescent="0.25">
      <c r="A147" s="1"/>
      <c r="B147" s="170"/>
      <c r="C147" s="173"/>
      <c r="D147" s="174">
        <v>2015</v>
      </c>
      <c r="E147" s="175"/>
      <c r="F147" s="175"/>
      <c r="G147" s="171"/>
      <c r="H147" s="171"/>
      <c r="I147" s="171"/>
      <c r="J147" s="1"/>
      <c r="K147" s="1"/>
    </row>
    <row r="148" spans="1:11" x14ac:dyDescent="0.25">
      <c r="A148" s="1"/>
      <c r="B148" s="170"/>
      <c r="C148" s="173"/>
      <c r="D148" s="174">
        <v>2016</v>
      </c>
      <c r="E148" s="175"/>
      <c r="F148" s="175"/>
      <c r="G148" s="171"/>
      <c r="H148" s="171"/>
      <c r="I148" s="171"/>
      <c r="J148" s="1"/>
      <c r="K148" s="1"/>
    </row>
    <row r="149" spans="1:11" x14ac:dyDescent="0.25">
      <c r="A149" s="1"/>
      <c r="B149" s="170"/>
      <c r="C149" s="173"/>
      <c r="D149" s="174">
        <v>2017</v>
      </c>
      <c r="E149" s="175"/>
      <c r="F149" s="175"/>
      <c r="G149" s="171"/>
      <c r="H149" s="171"/>
      <c r="I149" s="171"/>
      <c r="J149" s="1"/>
      <c r="K149" s="1"/>
    </row>
    <row r="150" spans="1:11" x14ac:dyDescent="0.25">
      <c r="A150" s="1"/>
      <c r="B150" s="170"/>
      <c r="C150" s="173"/>
      <c r="D150" s="174">
        <v>2018</v>
      </c>
      <c r="E150" s="175"/>
      <c r="F150" s="175"/>
      <c r="G150" s="171"/>
      <c r="H150" s="171"/>
      <c r="I150" s="171"/>
      <c r="J150" s="1"/>
      <c r="K150" s="1"/>
    </row>
    <row r="151" spans="1:11" x14ac:dyDescent="0.25">
      <c r="A151" s="1"/>
      <c r="B151" s="170"/>
      <c r="C151" s="173"/>
      <c r="D151" s="174">
        <v>2019</v>
      </c>
      <c r="E151" s="175"/>
      <c r="F151" s="175"/>
      <c r="G151" s="171"/>
      <c r="H151" s="171"/>
      <c r="I151" s="171"/>
      <c r="J151" s="1"/>
      <c r="K151" s="1"/>
    </row>
    <row r="152" spans="1:11" x14ac:dyDescent="0.25">
      <c r="A152" s="1"/>
      <c r="B152" s="170"/>
      <c r="C152" s="173"/>
      <c r="D152" s="174">
        <v>2020</v>
      </c>
      <c r="E152" s="175"/>
      <c r="F152" s="175"/>
      <c r="G152" s="171"/>
      <c r="H152" s="171"/>
      <c r="I152" s="171"/>
      <c r="J152" s="1"/>
      <c r="K152" s="1"/>
    </row>
    <row r="153" spans="1:11" x14ac:dyDescent="0.25">
      <c r="A153" s="1"/>
      <c r="B153" s="170"/>
      <c r="C153" s="173"/>
      <c r="D153" s="174">
        <v>2021</v>
      </c>
      <c r="E153" s="175"/>
      <c r="F153" s="175"/>
      <c r="G153" s="171"/>
      <c r="H153" s="171"/>
      <c r="I153" s="171"/>
      <c r="J153" s="1"/>
      <c r="K153" s="1"/>
    </row>
    <row r="154" spans="1:11" x14ac:dyDescent="0.25">
      <c r="A154" s="1"/>
      <c r="B154" s="170"/>
      <c r="C154" s="173"/>
      <c r="D154" s="174">
        <v>2022</v>
      </c>
      <c r="E154" s="175"/>
      <c r="F154" s="175"/>
      <c r="G154" s="171"/>
      <c r="H154" s="171"/>
      <c r="I154" s="171"/>
      <c r="J154" s="1"/>
      <c r="K154" s="1"/>
    </row>
    <row r="155" spans="1:11" x14ac:dyDescent="0.25">
      <c r="A155" s="1"/>
      <c r="B155" s="170"/>
      <c r="C155" s="173"/>
      <c r="D155" s="174">
        <v>2023</v>
      </c>
      <c r="E155" s="175"/>
      <c r="F155" s="175"/>
      <c r="G155" s="171"/>
      <c r="H155" s="171"/>
      <c r="I155" s="171"/>
      <c r="J155" s="1"/>
      <c r="K155" s="1"/>
    </row>
    <row r="156" spans="1:11" x14ac:dyDescent="0.25">
      <c r="A156" s="1"/>
      <c r="B156" s="170"/>
      <c r="C156" s="173"/>
      <c r="D156" s="174">
        <v>2024</v>
      </c>
      <c r="E156" s="175"/>
      <c r="F156" s="175"/>
      <c r="G156" s="171"/>
      <c r="H156" s="171"/>
      <c r="I156" s="171"/>
      <c r="J156" s="1"/>
      <c r="K156" s="1"/>
    </row>
    <row r="157" spans="1:11" x14ac:dyDescent="0.25">
      <c r="A157" s="1"/>
      <c r="B157" s="170"/>
      <c r="C157" s="173"/>
      <c r="D157" s="174">
        <v>2025</v>
      </c>
      <c r="E157" s="175"/>
      <c r="F157" s="175"/>
      <c r="G157" s="171"/>
      <c r="H157" s="171"/>
      <c r="I157" s="171"/>
      <c r="J157" s="1"/>
      <c r="K157" s="1"/>
    </row>
    <row r="158" spans="1:11" x14ac:dyDescent="0.25">
      <c r="A158" s="1"/>
      <c r="B158" s="170"/>
      <c r="C158" s="173"/>
      <c r="D158" s="174">
        <v>2026</v>
      </c>
      <c r="E158" s="175"/>
      <c r="F158" s="175"/>
      <c r="G158" s="171"/>
      <c r="H158" s="171"/>
      <c r="I158" s="171"/>
      <c r="J158" s="1"/>
      <c r="K158" s="1"/>
    </row>
    <row r="159" spans="1:11" x14ac:dyDescent="0.25">
      <c r="A159" s="1"/>
      <c r="B159" s="170"/>
      <c r="C159" s="173"/>
      <c r="D159" s="174">
        <v>2027</v>
      </c>
      <c r="E159" s="175"/>
      <c r="F159" s="175"/>
      <c r="G159" s="171"/>
      <c r="H159" s="171"/>
      <c r="I159" s="171"/>
      <c r="J159" s="1"/>
      <c r="K159" s="1"/>
    </row>
    <row r="160" spans="1:11" x14ac:dyDescent="0.25">
      <c r="A160" s="1"/>
      <c r="B160" s="170"/>
      <c r="C160" s="173"/>
      <c r="D160" s="174">
        <v>2028</v>
      </c>
      <c r="E160" s="175"/>
      <c r="F160" s="175"/>
      <c r="G160" s="171"/>
      <c r="H160" s="171"/>
      <c r="I160" s="171"/>
      <c r="J160" s="1"/>
      <c r="K160" s="1"/>
    </row>
    <row r="161" spans="1:11" x14ac:dyDescent="0.25">
      <c r="A161" s="1"/>
      <c r="B161" s="170"/>
      <c r="C161" s="173"/>
      <c r="D161" s="174">
        <v>2029</v>
      </c>
      <c r="E161" s="175"/>
      <c r="F161" s="175"/>
      <c r="G161" s="171"/>
      <c r="H161" s="171"/>
      <c r="I161" s="171"/>
      <c r="J161" s="1"/>
      <c r="K161" s="1"/>
    </row>
    <row r="162" spans="1:11" x14ac:dyDescent="0.25">
      <c r="A162" s="1"/>
      <c r="B162" s="170"/>
      <c r="C162" s="173"/>
      <c r="D162" s="174">
        <v>2030</v>
      </c>
      <c r="E162" s="175"/>
      <c r="F162" s="175"/>
      <c r="G162" s="171"/>
      <c r="H162" s="171"/>
      <c r="I162" s="171"/>
      <c r="J162" s="1"/>
      <c r="K162" s="1"/>
    </row>
    <row r="163" spans="1:11" x14ac:dyDescent="0.25">
      <c r="A163" s="1"/>
      <c r="B163" s="170"/>
      <c r="C163" s="173"/>
      <c r="D163" s="174">
        <v>2031</v>
      </c>
      <c r="E163" s="175"/>
      <c r="F163" s="175"/>
      <c r="G163" s="171"/>
      <c r="H163" s="171"/>
      <c r="I163" s="171"/>
      <c r="J163" s="1"/>
      <c r="K163" s="1"/>
    </row>
    <row r="164" spans="1:11" x14ac:dyDescent="0.25">
      <c r="A164" s="1"/>
      <c r="B164" s="170"/>
      <c r="C164" s="173"/>
      <c r="D164" s="174">
        <v>2032</v>
      </c>
      <c r="E164" s="175"/>
      <c r="F164" s="175"/>
      <c r="G164" s="171"/>
      <c r="H164" s="171"/>
      <c r="I164" s="171"/>
      <c r="J164" s="1"/>
      <c r="K164" s="1"/>
    </row>
    <row r="165" spans="1:11" x14ac:dyDescent="0.25">
      <c r="A165" s="1"/>
      <c r="B165" s="170"/>
      <c r="C165" s="173"/>
      <c r="D165" s="174">
        <v>2033</v>
      </c>
      <c r="E165" s="175"/>
      <c r="F165" s="175"/>
      <c r="G165" s="171"/>
      <c r="H165" s="171"/>
      <c r="I165" s="171"/>
      <c r="J165" s="1"/>
      <c r="K165" s="1"/>
    </row>
    <row r="166" spans="1:11" x14ac:dyDescent="0.25">
      <c r="A166" s="1"/>
      <c r="B166" s="170"/>
      <c r="C166" s="173"/>
      <c r="D166" s="174">
        <v>2034</v>
      </c>
      <c r="E166" s="175"/>
      <c r="F166" s="175"/>
      <c r="G166" s="171"/>
      <c r="H166" s="171"/>
      <c r="I166" s="171"/>
      <c r="J166" s="1"/>
      <c r="K166" s="1"/>
    </row>
    <row r="167" spans="1:11" x14ac:dyDescent="0.25">
      <c r="A167" s="1"/>
      <c r="B167" s="170"/>
      <c r="C167" s="173"/>
      <c r="D167" s="174">
        <v>2035</v>
      </c>
      <c r="E167" s="175"/>
      <c r="F167" s="175"/>
      <c r="G167" s="171"/>
      <c r="H167" s="171"/>
      <c r="I167" s="171"/>
      <c r="J167" s="1"/>
      <c r="K167" s="1"/>
    </row>
    <row r="168" spans="1:11" x14ac:dyDescent="0.25">
      <c r="A168" s="1"/>
      <c r="B168" s="170"/>
      <c r="C168" s="173"/>
      <c r="D168" s="174">
        <v>2036</v>
      </c>
      <c r="E168" s="175"/>
      <c r="F168" s="175"/>
      <c r="G168" s="171"/>
      <c r="H168" s="171"/>
      <c r="I168" s="171"/>
      <c r="J168" s="1"/>
      <c r="K168" s="1"/>
    </row>
    <row r="169" spans="1:11" x14ac:dyDescent="0.25">
      <c r="A169" s="1"/>
      <c r="B169" s="170"/>
      <c r="C169" s="173"/>
      <c r="D169" s="174">
        <v>2037</v>
      </c>
      <c r="E169" s="175"/>
      <c r="F169" s="175"/>
      <c r="G169" s="171"/>
      <c r="H169" s="171"/>
      <c r="I169" s="171"/>
      <c r="J169" s="1"/>
      <c r="K169" s="1"/>
    </row>
    <row r="170" spans="1:11" x14ac:dyDescent="0.25">
      <c r="A170" s="1"/>
      <c r="B170" s="170"/>
      <c r="C170" s="173"/>
      <c r="D170" s="174">
        <v>2038</v>
      </c>
      <c r="E170" s="175"/>
      <c r="F170" s="175"/>
      <c r="G170" s="171"/>
      <c r="H170" s="171"/>
      <c r="I170" s="171"/>
      <c r="J170" s="1"/>
      <c r="K170" s="1"/>
    </row>
    <row r="171" spans="1:11" x14ac:dyDescent="0.25">
      <c r="A171" s="1"/>
      <c r="B171" s="170"/>
      <c r="C171" s="173"/>
      <c r="D171" s="174">
        <v>2039</v>
      </c>
      <c r="E171" s="175"/>
      <c r="F171" s="175"/>
      <c r="G171" s="171"/>
      <c r="H171" s="171"/>
      <c r="I171" s="171"/>
      <c r="J171" s="1"/>
      <c r="K171" s="1"/>
    </row>
    <row r="172" spans="1:11" x14ac:dyDescent="0.25">
      <c r="A172" s="1"/>
      <c r="B172" s="170"/>
      <c r="C172" s="173"/>
      <c r="D172" s="174">
        <v>2040</v>
      </c>
      <c r="E172" s="175"/>
      <c r="F172" s="175"/>
      <c r="G172" s="171"/>
      <c r="H172" s="171"/>
      <c r="I172" s="171"/>
      <c r="J172" s="1"/>
      <c r="K172" s="1"/>
    </row>
    <row r="173" spans="1:11" x14ac:dyDescent="0.25">
      <c r="A173" s="1"/>
      <c r="B173" s="170"/>
      <c r="C173" s="173"/>
      <c r="D173" s="174">
        <v>2041</v>
      </c>
      <c r="E173" s="175"/>
      <c r="F173" s="175"/>
      <c r="G173" s="171"/>
      <c r="H173" s="171"/>
      <c r="I173" s="171"/>
      <c r="J173" s="1"/>
      <c r="K173" s="1"/>
    </row>
    <row r="174" spans="1:11" x14ac:dyDescent="0.25">
      <c r="A174" s="1"/>
      <c r="B174" s="170"/>
      <c r="C174" s="173"/>
      <c r="D174" s="174">
        <v>2042</v>
      </c>
      <c r="E174" s="175"/>
      <c r="F174" s="175"/>
      <c r="G174" s="171"/>
      <c r="H174" s="171"/>
      <c r="I174" s="171"/>
      <c r="J174" s="1"/>
      <c r="K174" s="1"/>
    </row>
    <row r="175" spans="1:11" x14ac:dyDescent="0.25">
      <c r="A175" s="1"/>
      <c r="B175" s="170"/>
      <c r="C175" s="173"/>
      <c r="D175" s="174">
        <v>2043</v>
      </c>
      <c r="E175" s="175"/>
      <c r="F175" s="175"/>
      <c r="G175" s="171"/>
      <c r="H175" s="171"/>
      <c r="I175" s="171"/>
      <c r="J175" s="1"/>
      <c r="K175" s="1"/>
    </row>
    <row r="176" spans="1:11" x14ac:dyDescent="0.25">
      <c r="A176" s="1"/>
      <c r="B176" s="170"/>
      <c r="C176" s="173"/>
      <c r="D176" s="174">
        <v>2044</v>
      </c>
      <c r="E176" s="175"/>
      <c r="F176" s="175"/>
      <c r="G176" s="171"/>
      <c r="H176" s="171"/>
      <c r="I176" s="171"/>
      <c r="J176" s="1"/>
      <c r="K176" s="1"/>
    </row>
    <row r="177" spans="1:11" x14ac:dyDescent="0.25">
      <c r="A177" s="1"/>
      <c r="B177" s="170"/>
      <c r="C177" s="173"/>
      <c r="D177" s="174">
        <v>2045</v>
      </c>
      <c r="E177" s="175"/>
      <c r="F177" s="175"/>
      <c r="G177" s="171"/>
      <c r="H177" s="171"/>
      <c r="I177" s="171"/>
      <c r="J177" s="1"/>
      <c r="K177" s="1"/>
    </row>
    <row r="178" spans="1:11" x14ac:dyDescent="0.25">
      <c r="A178" s="1"/>
      <c r="B178" s="170"/>
      <c r="C178" s="173"/>
      <c r="D178" s="174">
        <v>2046</v>
      </c>
      <c r="E178" s="175"/>
      <c r="F178" s="175"/>
      <c r="G178" s="171"/>
      <c r="H178" s="171"/>
      <c r="I178" s="171"/>
      <c r="J178" s="1"/>
      <c r="K178" s="1"/>
    </row>
    <row r="179" spans="1:11" x14ac:dyDescent="0.25">
      <c r="A179" s="1"/>
      <c r="B179" s="170"/>
      <c r="C179" s="173"/>
      <c r="D179" s="174">
        <v>2047</v>
      </c>
      <c r="E179" s="175"/>
      <c r="F179" s="175"/>
      <c r="G179" s="171"/>
      <c r="H179" s="171"/>
      <c r="I179" s="171"/>
      <c r="J179" s="1"/>
      <c r="K179" s="1"/>
    </row>
    <row r="180" spans="1:11" x14ac:dyDescent="0.25">
      <c r="A180" s="1"/>
      <c r="B180" s="170"/>
      <c r="C180" s="173"/>
      <c r="D180" s="174">
        <v>2048</v>
      </c>
      <c r="E180" s="175"/>
      <c r="F180" s="175"/>
      <c r="G180" s="171"/>
      <c r="H180" s="171"/>
      <c r="I180" s="171"/>
      <c r="J180" s="1"/>
      <c r="K180" s="1"/>
    </row>
    <row r="181" spans="1:11" x14ac:dyDescent="0.25">
      <c r="A181" s="1"/>
      <c r="B181" s="170"/>
      <c r="C181" s="173"/>
      <c r="D181" s="174">
        <v>2049</v>
      </c>
      <c r="E181" s="175"/>
      <c r="F181" s="175"/>
      <c r="G181" s="171"/>
      <c r="H181" s="171"/>
      <c r="I181" s="171"/>
      <c r="J181" s="1"/>
      <c r="K181" s="1"/>
    </row>
    <row r="182" spans="1:11" x14ac:dyDescent="0.25">
      <c r="A182" s="1"/>
      <c r="B182" s="170"/>
      <c r="C182" s="173"/>
      <c r="D182" s="174">
        <v>2050</v>
      </c>
      <c r="E182" s="175"/>
      <c r="F182" s="175"/>
      <c r="G182" s="171"/>
      <c r="H182" s="171"/>
      <c r="I182" s="171"/>
      <c r="J182" s="1"/>
      <c r="K182" s="1"/>
    </row>
    <row r="183" spans="1:11" x14ac:dyDescent="0.25">
      <c r="A183" s="1"/>
      <c r="B183" s="170"/>
      <c r="C183" s="173"/>
      <c r="D183" s="174">
        <v>2051</v>
      </c>
      <c r="E183" s="175"/>
      <c r="F183" s="175"/>
      <c r="G183" s="171"/>
      <c r="H183" s="171"/>
      <c r="I183" s="171"/>
      <c r="J183" s="1"/>
      <c r="K183" s="1"/>
    </row>
    <row r="184" spans="1:11" x14ac:dyDescent="0.25">
      <c r="A184" s="1"/>
      <c r="B184" s="170"/>
      <c r="C184" s="173"/>
      <c r="D184" s="174">
        <v>2052</v>
      </c>
      <c r="E184" s="175"/>
      <c r="F184" s="175"/>
      <c r="G184" s="171"/>
      <c r="H184" s="171"/>
      <c r="I184" s="171"/>
      <c r="J184" s="1"/>
      <c r="K184" s="1"/>
    </row>
    <row r="185" spans="1:11" x14ac:dyDescent="0.25">
      <c r="A185" s="1"/>
      <c r="B185" s="170"/>
      <c r="C185" s="173"/>
      <c r="D185" s="174">
        <v>2053</v>
      </c>
      <c r="E185" s="175"/>
      <c r="F185" s="175"/>
      <c r="G185" s="171"/>
      <c r="H185" s="171"/>
      <c r="I185" s="171"/>
      <c r="J185" s="1"/>
      <c r="K185" s="1"/>
    </row>
    <row r="186" spans="1:11" x14ac:dyDescent="0.25">
      <c r="A186" s="1"/>
      <c r="B186" s="170"/>
      <c r="C186" s="173"/>
      <c r="D186" s="174">
        <v>2054</v>
      </c>
      <c r="E186" s="175"/>
      <c r="F186" s="175"/>
      <c r="G186" s="171"/>
      <c r="H186" s="171"/>
      <c r="I186" s="171"/>
      <c r="J186" s="1"/>
      <c r="K186" s="1"/>
    </row>
    <row r="187" spans="1:11" x14ac:dyDescent="0.25">
      <c r="A187" s="1"/>
      <c r="B187" s="170"/>
      <c r="C187" s="173"/>
      <c r="D187" s="174">
        <v>2055</v>
      </c>
      <c r="E187" s="175"/>
      <c r="F187" s="175"/>
      <c r="G187" s="171"/>
      <c r="H187" s="171"/>
      <c r="I187" s="171"/>
      <c r="J187" s="1"/>
      <c r="K187" s="1"/>
    </row>
    <row r="188" spans="1:11" x14ac:dyDescent="0.25">
      <c r="A188" s="1"/>
      <c r="B188" s="170"/>
      <c r="C188" s="173"/>
      <c r="D188" s="174">
        <v>2056</v>
      </c>
      <c r="E188" s="175"/>
      <c r="F188" s="175"/>
      <c r="G188" s="171"/>
      <c r="H188" s="171"/>
      <c r="I188" s="171"/>
      <c r="J188" s="1"/>
      <c r="K188" s="1"/>
    </row>
    <row r="189" spans="1:11" x14ac:dyDescent="0.25">
      <c r="A189" s="1"/>
      <c r="B189" s="170"/>
      <c r="C189" s="173"/>
      <c r="D189" s="174">
        <v>2057</v>
      </c>
      <c r="E189" s="175"/>
      <c r="F189" s="175"/>
      <c r="G189" s="171"/>
      <c r="H189" s="171"/>
      <c r="I189" s="171"/>
      <c r="J189" s="1"/>
      <c r="K189" s="1"/>
    </row>
    <row r="190" spans="1:11" x14ac:dyDescent="0.25">
      <c r="A190" s="1"/>
      <c r="B190" s="170"/>
      <c r="C190" s="173"/>
      <c r="D190" s="174">
        <v>2058</v>
      </c>
      <c r="E190" s="175"/>
      <c r="F190" s="175"/>
      <c r="G190" s="171"/>
      <c r="H190" s="171"/>
      <c r="I190" s="171"/>
      <c r="J190" s="1"/>
      <c r="K190" s="1"/>
    </row>
    <row r="191" spans="1:11" x14ac:dyDescent="0.25">
      <c r="A191" s="1"/>
      <c r="B191" s="170"/>
      <c r="C191" s="173"/>
      <c r="D191" s="174">
        <v>2059</v>
      </c>
      <c r="E191" s="175"/>
      <c r="F191" s="175"/>
      <c r="G191" s="171"/>
      <c r="H191" s="171"/>
      <c r="I191" s="171"/>
      <c r="J191" s="1"/>
      <c r="K191" s="1"/>
    </row>
    <row r="192" spans="1:11" x14ac:dyDescent="0.25">
      <c r="A192" s="1"/>
      <c r="B192" s="170"/>
      <c r="C192" s="173"/>
      <c r="D192" s="174">
        <v>2060</v>
      </c>
      <c r="E192" s="175"/>
      <c r="F192" s="175"/>
      <c r="G192" s="171"/>
      <c r="H192" s="171"/>
      <c r="I192" s="171"/>
      <c r="J192" s="1"/>
      <c r="K192" s="1"/>
    </row>
    <row r="193" spans="1:11" x14ac:dyDescent="0.25">
      <c r="A193" s="1"/>
      <c r="B193" s="170"/>
      <c r="C193" s="173"/>
      <c r="D193" s="174">
        <v>2061</v>
      </c>
      <c r="E193" s="175"/>
      <c r="F193" s="175"/>
      <c r="G193" s="171"/>
      <c r="H193" s="171"/>
      <c r="I193" s="171"/>
      <c r="J193" s="1"/>
      <c r="K193" s="1"/>
    </row>
    <row r="194" spans="1:11" x14ac:dyDescent="0.25">
      <c r="A194" s="1"/>
      <c r="B194" s="170"/>
      <c r="C194" s="173"/>
      <c r="D194" s="174">
        <v>2062</v>
      </c>
      <c r="E194" s="175"/>
      <c r="F194" s="175"/>
      <c r="G194" s="171"/>
      <c r="H194" s="171"/>
      <c r="I194" s="171"/>
      <c r="J194" s="1"/>
      <c r="K194" s="1"/>
    </row>
    <row r="195" spans="1:11" x14ac:dyDescent="0.25">
      <c r="A195" s="1"/>
      <c r="B195" s="170"/>
      <c r="C195" s="173"/>
      <c r="D195" s="174">
        <v>2063</v>
      </c>
      <c r="E195" s="175"/>
      <c r="F195" s="175"/>
      <c r="G195" s="171"/>
      <c r="H195" s="171"/>
      <c r="I195" s="171"/>
      <c r="J195" s="1"/>
      <c r="K195" s="1"/>
    </row>
    <row r="196" spans="1:11" x14ac:dyDescent="0.25">
      <c r="A196" s="1"/>
      <c r="B196" s="170"/>
      <c r="C196" s="173"/>
      <c r="D196" s="174">
        <v>2064</v>
      </c>
      <c r="E196" s="175"/>
      <c r="F196" s="175"/>
      <c r="G196" s="171"/>
      <c r="H196" s="171"/>
      <c r="I196" s="171"/>
      <c r="J196" s="1"/>
      <c r="K196" s="1"/>
    </row>
    <row r="197" spans="1:11" x14ac:dyDescent="0.25">
      <c r="A197" s="1"/>
      <c r="B197" s="170"/>
      <c r="C197" s="173"/>
      <c r="D197" s="174">
        <v>2065</v>
      </c>
      <c r="E197" s="175"/>
      <c r="F197" s="175"/>
      <c r="G197" s="171"/>
      <c r="H197" s="171"/>
      <c r="I197" s="171"/>
      <c r="J197" s="1"/>
      <c r="K197" s="1"/>
    </row>
    <row r="198" spans="1:11" x14ac:dyDescent="0.25">
      <c r="A198" s="1"/>
      <c r="B198" s="170"/>
      <c r="C198" s="173"/>
      <c r="D198" s="174">
        <v>2066</v>
      </c>
      <c r="E198" s="175"/>
      <c r="F198" s="175"/>
      <c r="G198" s="171"/>
      <c r="H198" s="171"/>
      <c r="I198" s="171"/>
      <c r="J198" s="1"/>
      <c r="K198" s="1"/>
    </row>
    <row r="199" spans="1:11" x14ac:dyDescent="0.25">
      <c r="A199" s="1"/>
      <c r="B199" s="170"/>
      <c r="C199" s="173"/>
      <c r="D199" s="174">
        <v>2067</v>
      </c>
      <c r="E199" s="175"/>
      <c r="F199" s="175"/>
      <c r="G199" s="171"/>
      <c r="H199" s="171"/>
      <c r="I199" s="171"/>
      <c r="J199" s="1"/>
      <c r="K199" s="1"/>
    </row>
    <row r="200" spans="1:11" x14ac:dyDescent="0.25">
      <c r="A200" s="1"/>
      <c r="B200" s="170"/>
      <c r="C200" s="173"/>
      <c r="D200" s="174">
        <v>2068</v>
      </c>
      <c r="E200" s="175"/>
      <c r="F200" s="175"/>
      <c r="G200" s="171"/>
      <c r="H200" s="171"/>
      <c r="I200" s="171"/>
      <c r="J200" s="1"/>
      <c r="K200" s="1"/>
    </row>
    <row r="201" spans="1:11" x14ac:dyDescent="0.25">
      <c r="A201" s="1"/>
      <c r="B201" s="170"/>
      <c r="C201" s="173"/>
      <c r="D201" s="174">
        <v>2069</v>
      </c>
      <c r="E201" s="175"/>
      <c r="F201" s="175"/>
      <c r="G201" s="171"/>
      <c r="H201" s="171"/>
      <c r="I201" s="171"/>
      <c r="J201" s="1"/>
      <c r="K201" s="1"/>
    </row>
    <row r="202" spans="1:11" x14ac:dyDescent="0.25">
      <c r="A202" s="1"/>
      <c r="B202" s="170"/>
      <c r="C202" s="173"/>
      <c r="D202" s="174">
        <v>2070</v>
      </c>
      <c r="E202" s="175"/>
      <c r="F202" s="175"/>
      <c r="G202" s="171"/>
      <c r="H202" s="171"/>
      <c r="I202" s="171"/>
      <c r="J202" s="1"/>
      <c r="K202" s="1"/>
    </row>
    <row r="203" spans="1:11" x14ac:dyDescent="0.25">
      <c r="A203" s="1"/>
      <c r="B203" s="170"/>
      <c r="C203" s="173"/>
      <c r="D203" s="174">
        <v>2071</v>
      </c>
      <c r="E203" s="175"/>
      <c r="F203" s="175"/>
      <c r="G203" s="171"/>
      <c r="H203" s="171"/>
      <c r="I203" s="171"/>
      <c r="J203" s="1"/>
      <c r="K203" s="1"/>
    </row>
    <row r="204" spans="1:11" x14ac:dyDescent="0.25">
      <c r="A204" s="1"/>
      <c r="B204" s="170"/>
      <c r="C204" s="173"/>
      <c r="D204" s="174">
        <v>2072</v>
      </c>
      <c r="E204" s="175"/>
      <c r="F204" s="175"/>
      <c r="G204" s="171"/>
      <c r="H204" s="171"/>
      <c r="I204" s="171"/>
      <c r="J204" s="1"/>
      <c r="K204" s="1"/>
    </row>
    <row r="205" spans="1:11" x14ac:dyDescent="0.25">
      <c r="A205" s="1"/>
      <c r="B205" s="170"/>
      <c r="C205" s="173"/>
      <c r="D205" s="174">
        <v>2073</v>
      </c>
      <c r="E205" s="175"/>
      <c r="F205" s="175"/>
      <c r="G205" s="171"/>
      <c r="H205" s="171"/>
      <c r="I205" s="171"/>
      <c r="J205" s="1"/>
      <c r="K205" s="1"/>
    </row>
    <row r="206" spans="1:11" x14ac:dyDescent="0.25">
      <c r="A206" s="1"/>
      <c r="B206" s="170"/>
      <c r="C206" s="173"/>
      <c r="D206" s="174">
        <v>2074</v>
      </c>
      <c r="E206" s="175"/>
      <c r="F206" s="175"/>
      <c r="G206" s="171"/>
      <c r="H206" s="171"/>
      <c r="I206" s="171"/>
      <c r="J206" s="1"/>
      <c r="K206" s="1"/>
    </row>
    <row r="207" spans="1:11" x14ac:dyDescent="0.25">
      <c r="A207" s="1"/>
      <c r="B207" s="170"/>
      <c r="C207" s="173"/>
      <c r="D207" s="174">
        <v>2075</v>
      </c>
      <c r="E207" s="175"/>
      <c r="F207" s="175"/>
      <c r="G207" s="171"/>
      <c r="H207" s="171"/>
      <c r="I207" s="171"/>
      <c r="J207" s="1"/>
      <c r="K207" s="1"/>
    </row>
    <row r="208" spans="1:11" x14ac:dyDescent="0.25">
      <c r="A208" s="1"/>
      <c r="B208" s="170"/>
      <c r="C208" s="173"/>
      <c r="D208" s="174">
        <v>2076</v>
      </c>
      <c r="E208" s="175"/>
      <c r="F208" s="175"/>
      <c r="G208" s="171"/>
      <c r="H208" s="171"/>
      <c r="I208" s="171"/>
      <c r="J208" s="1"/>
      <c r="K208" s="1"/>
    </row>
    <row r="209" spans="1:11" x14ac:dyDescent="0.25">
      <c r="A209" s="1"/>
      <c r="B209" s="170"/>
      <c r="C209" s="173"/>
      <c r="D209" s="174">
        <v>2077</v>
      </c>
      <c r="E209" s="175"/>
      <c r="F209" s="175"/>
      <c r="G209" s="171"/>
      <c r="H209" s="171"/>
      <c r="I209" s="171"/>
      <c r="J209" s="1"/>
      <c r="K209" s="1"/>
    </row>
    <row r="210" spans="1:11" x14ac:dyDescent="0.25">
      <c r="A210" s="1"/>
      <c r="B210" s="170"/>
      <c r="C210" s="173"/>
      <c r="D210" s="174">
        <v>2078</v>
      </c>
      <c r="E210" s="175"/>
      <c r="F210" s="175"/>
      <c r="G210" s="171"/>
      <c r="H210" s="171"/>
      <c r="I210" s="171"/>
      <c r="J210" s="1"/>
      <c r="K210" s="1"/>
    </row>
    <row r="211" spans="1:11" x14ac:dyDescent="0.25">
      <c r="A211" s="1"/>
      <c r="B211" s="170"/>
      <c r="C211" s="173"/>
      <c r="D211" s="174">
        <v>2079</v>
      </c>
      <c r="E211" s="175"/>
      <c r="F211" s="175"/>
      <c r="G211" s="171"/>
      <c r="H211" s="171"/>
      <c r="I211" s="171"/>
      <c r="J211" s="1"/>
      <c r="K211" s="1"/>
    </row>
    <row r="212" spans="1:11" x14ac:dyDescent="0.25">
      <c r="A212" s="1"/>
      <c r="B212" s="170"/>
      <c r="C212" s="173"/>
      <c r="D212" s="174">
        <v>2080</v>
      </c>
      <c r="E212" s="175"/>
      <c r="F212" s="175"/>
      <c r="G212" s="171"/>
      <c r="H212" s="171"/>
      <c r="I212" s="171"/>
      <c r="J212" s="1"/>
      <c r="K212" s="1"/>
    </row>
    <row r="213" spans="1:11" x14ac:dyDescent="0.25">
      <c r="A213" s="1"/>
      <c r="B213" s="170"/>
      <c r="C213" s="173"/>
      <c r="D213" s="174">
        <v>2081</v>
      </c>
      <c r="E213" s="175"/>
      <c r="F213" s="175"/>
      <c r="G213" s="171"/>
      <c r="H213" s="171"/>
      <c r="I213" s="171"/>
      <c r="J213" s="1"/>
      <c r="K213" s="1"/>
    </row>
    <row r="214" spans="1:11" x14ac:dyDescent="0.25">
      <c r="A214" s="1"/>
      <c r="B214" s="170"/>
      <c r="C214" s="173"/>
      <c r="D214" s="174">
        <v>2082</v>
      </c>
      <c r="E214" s="175"/>
      <c r="F214" s="175"/>
      <c r="G214" s="171"/>
      <c r="H214" s="171"/>
      <c r="I214" s="171"/>
      <c r="J214" s="1"/>
      <c r="K214" s="1"/>
    </row>
    <row r="215" spans="1:11" x14ac:dyDescent="0.25">
      <c r="A215" s="1"/>
      <c r="B215" s="170"/>
      <c r="C215" s="173"/>
      <c r="D215" s="174">
        <v>2083</v>
      </c>
      <c r="E215" s="175"/>
      <c r="F215" s="175"/>
      <c r="G215" s="171"/>
      <c r="H215" s="171"/>
      <c r="I215" s="171"/>
      <c r="J215" s="1"/>
      <c r="K215" s="1"/>
    </row>
    <row r="216" spans="1:11" x14ac:dyDescent="0.25">
      <c r="A216" s="1"/>
      <c r="B216" s="170"/>
      <c r="C216" s="173"/>
      <c r="D216" s="174">
        <v>2084</v>
      </c>
      <c r="E216" s="175"/>
      <c r="F216" s="175"/>
      <c r="G216" s="171"/>
      <c r="H216" s="171"/>
      <c r="I216" s="171"/>
      <c r="J216" s="1"/>
      <c r="K216" s="1"/>
    </row>
    <row r="217" spans="1:11" x14ac:dyDescent="0.25">
      <c r="A217" s="1"/>
      <c r="B217" s="170"/>
      <c r="C217" s="173"/>
      <c r="D217" s="174">
        <v>2085</v>
      </c>
      <c r="E217" s="175"/>
      <c r="F217" s="175"/>
      <c r="G217" s="171"/>
      <c r="H217" s="171"/>
      <c r="I217" s="171"/>
      <c r="J217" s="1"/>
      <c r="K217" s="1"/>
    </row>
    <row r="218" spans="1:11" x14ac:dyDescent="0.25">
      <c r="A218" s="1"/>
      <c r="B218" s="170"/>
      <c r="C218" s="173"/>
      <c r="D218" s="174">
        <v>2086</v>
      </c>
      <c r="E218" s="175"/>
      <c r="F218" s="175"/>
      <c r="G218" s="171"/>
      <c r="H218" s="171"/>
      <c r="I218" s="171"/>
      <c r="J218" s="1"/>
      <c r="K218" s="1"/>
    </row>
    <row r="219" spans="1:11" x14ac:dyDescent="0.25">
      <c r="A219" s="1"/>
      <c r="B219" s="170"/>
      <c r="C219" s="173"/>
      <c r="D219" s="174">
        <v>2087</v>
      </c>
      <c r="E219" s="175"/>
      <c r="F219" s="175"/>
      <c r="G219" s="171"/>
      <c r="H219" s="171"/>
      <c r="I219" s="171"/>
      <c r="J219" s="1"/>
      <c r="K219" s="1"/>
    </row>
    <row r="220" spans="1:11" x14ac:dyDescent="0.25">
      <c r="A220" s="1"/>
      <c r="B220" s="170"/>
      <c r="C220" s="173"/>
      <c r="D220" s="174">
        <v>2088</v>
      </c>
      <c r="E220" s="175"/>
      <c r="F220" s="175"/>
      <c r="G220" s="171"/>
      <c r="H220" s="171"/>
      <c r="I220" s="171"/>
      <c r="J220" s="1"/>
      <c r="K220" s="1"/>
    </row>
    <row r="221" spans="1:11" x14ac:dyDescent="0.25">
      <c r="A221" s="1"/>
      <c r="B221" s="170"/>
      <c r="C221" s="173"/>
      <c r="D221" s="174">
        <v>2089</v>
      </c>
      <c r="E221" s="175"/>
      <c r="F221" s="175"/>
      <c r="G221" s="171"/>
      <c r="H221" s="171"/>
      <c r="I221" s="171"/>
      <c r="J221" s="1"/>
      <c r="K221" s="1"/>
    </row>
    <row r="222" spans="1:11" x14ac:dyDescent="0.25">
      <c r="A222" s="1"/>
      <c r="B222" s="170"/>
      <c r="C222" s="173"/>
      <c r="D222" s="174">
        <v>2090</v>
      </c>
      <c r="E222" s="175"/>
      <c r="F222" s="175"/>
      <c r="G222" s="171"/>
      <c r="H222" s="171"/>
      <c r="I222" s="171"/>
      <c r="J222" s="1"/>
      <c r="K222" s="1"/>
    </row>
    <row r="223" spans="1:11" x14ac:dyDescent="0.25">
      <c r="A223" s="1"/>
      <c r="B223" s="170"/>
      <c r="C223" s="173"/>
      <c r="D223" s="174">
        <v>2091</v>
      </c>
      <c r="E223" s="175"/>
      <c r="F223" s="175"/>
      <c r="G223" s="171"/>
      <c r="H223" s="171"/>
      <c r="I223" s="171"/>
      <c r="J223" s="1"/>
      <c r="K223" s="1"/>
    </row>
    <row r="224" spans="1:11" x14ac:dyDescent="0.25">
      <c r="A224" s="1"/>
      <c r="B224" s="170"/>
      <c r="C224" s="173"/>
      <c r="D224" s="174">
        <v>2092</v>
      </c>
      <c r="E224" s="175"/>
      <c r="F224" s="175"/>
      <c r="G224" s="171"/>
      <c r="H224" s="171"/>
      <c r="I224" s="171"/>
      <c r="J224" s="1"/>
      <c r="K224" s="1"/>
    </row>
    <row r="225" spans="1:11" x14ac:dyDescent="0.25">
      <c r="A225" s="1"/>
      <c r="B225" s="170"/>
      <c r="C225" s="173"/>
      <c r="D225" s="174">
        <v>2093</v>
      </c>
      <c r="E225" s="175"/>
      <c r="F225" s="175"/>
      <c r="G225" s="171"/>
      <c r="H225" s="171"/>
      <c r="I225" s="171"/>
      <c r="J225" s="1"/>
      <c r="K225" s="1"/>
    </row>
    <row r="226" spans="1:11" x14ac:dyDescent="0.25">
      <c r="A226" s="1"/>
      <c r="B226" s="170"/>
      <c r="C226" s="173"/>
      <c r="D226" s="174">
        <v>2094</v>
      </c>
      <c r="E226" s="175"/>
      <c r="F226" s="175"/>
      <c r="G226" s="171"/>
      <c r="H226" s="171"/>
      <c r="I226" s="171"/>
      <c r="J226" s="1"/>
      <c r="K226" s="1"/>
    </row>
    <row r="227" spans="1:11" x14ac:dyDescent="0.25">
      <c r="A227" s="1"/>
      <c r="B227" s="170"/>
      <c r="C227" s="173"/>
      <c r="D227" s="174">
        <v>2095</v>
      </c>
      <c r="E227" s="175"/>
      <c r="F227" s="175"/>
      <c r="G227" s="171"/>
      <c r="H227" s="171"/>
      <c r="I227" s="171"/>
      <c r="J227" s="1"/>
      <c r="K227" s="1"/>
    </row>
    <row r="228" spans="1:11" x14ac:dyDescent="0.25">
      <c r="A228" s="1"/>
      <c r="B228" s="170"/>
      <c r="C228" s="173"/>
      <c r="D228" s="174">
        <v>2096</v>
      </c>
      <c r="E228" s="175"/>
      <c r="F228" s="175"/>
      <c r="G228" s="171"/>
      <c r="H228" s="171"/>
      <c r="I228" s="171"/>
      <c r="J228" s="1"/>
      <c r="K228" s="1"/>
    </row>
    <row r="229" spans="1:11" x14ac:dyDescent="0.25">
      <c r="A229" s="1"/>
      <c r="B229" s="170"/>
      <c r="C229" s="173"/>
      <c r="D229" s="174">
        <v>2097</v>
      </c>
      <c r="E229" s="175"/>
      <c r="F229" s="175"/>
      <c r="G229" s="171"/>
      <c r="H229" s="171"/>
      <c r="I229" s="171"/>
      <c r="J229" s="1"/>
      <c r="K229" s="1"/>
    </row>
    <row r="230" spans="1:11" x14ac:dyDescent="0.25">
      <c r="A230" s="1"/>
      <c r="B230" s="170"/>
      <c r="C230" s="173"/>
      <c r="D230" s="174">
        <v>2098</v>
      </c>
      <c r="E230" s="175"/>
      <c r="F230" s="175"/>
      <c r="G230" s="171"/>
      <c r="H230" s="171"/>
      <c r="I230" s="171"/>
      <c r="J230" s="1"/>
      <c r="K230" s="1"/>
    </row>
    <row r="231" spans="1:11" x14ac:dyDescent="0.25">
      <c r="A231" s="1"/>
      <c r="B231" s="170"/>
      <c r="C231" s="173"/>
      <c r="D231" s="174">
        <v>2099</v>
      </c>
      <c r="E231" s="175"/>
      <c r="F231" s="175"/>
      <c r="G231" s="171"/>
      <c r="H231" s="171"/>
      <c r="I231" s="171"/>
      <c r="J231" s="1"/>
      <c r="K231" s="1"/>
    </row>
    <row r="232" spans="1:11" x14ac:dyDescent="0.25">
      <c r="A232" s="1"/>
      <c r="B232" s="170"/>
      <c r="C232" s="173"/>
      <c r="D232" s="174">
        <v>2100</v>
      </c>
      <c r="E232" s="175"/>
      <c r="F232" s="175"/>
      <c r="G232" s="171"/>
      <c r="H232" s="171"/>
      <c r="I232" s="171"/>
      <c r="J232" s="1"/>
      <c r="K232" s="1"/>
    </row>
    <row r="233" spans="1:11" x14ac:dyDescent="0.25">
      <c r="A233" s="1"/>
      <c r="B233" s="170"/>
      <c r="C233" s="173"/>
      <c r="D233" s="174">
        <v>2101</v>
      </c>
      <c r="E233" s="175"/>
      <c r="F233" s="175"/>
      <c r="G233" s="171"/>
      <c r="H233" s="171"/>
      <c r="I233" s="171"/>
      <c r="J233" s="1"/>
      <c r="K233" s="1"/>
    </row>
    <row r="234" spans="1:11" x14ac:dyDescent="0.25">
      <c r="A234" s="1"/>
      <c r="B234" s="170"/>
      <c r="C234" s="173"/>
      <c r="D234" s="174">
        <v>2102</v>
      </c>
      <c r="E234" s="175"/>
      <c r="F234" s="175"/>
      <c r="G234" s="171"/>
      <c r="H234" s="171"/>
      <c r="I234" s="171"/>
      <c r="J234" s="1"/>
      <c r="K234" s="1"/>
    </row>
    <row r="235" spans="1:11" x14ac:dyDescent="0.25">
      <c r="A235" s="1"/>
      <c r="B235" s="170"/>
      <c r="C235" s="173"/>
      <c r="D235" s="174">
        <v>2103</v>
      </c>
      <c r="E235" s="175"/>
      <c r="F235" s="175"/>
      <c r="G235" s="171"/>
      <c r="H235" s="171"/>
      <c r="I235" s="171"/>
      <c r="J235" s="1"/>
      <c r="K235" s="1"/>
    </row>
    <row r="236" spans="1:11" x14ac:dyDescent="0.25">
      <c r="A236" s="1"/>
      <c r="B236" s="170"/>
      <c r="C236" s="173"/>
      <c r="D236" s="174">
        <v>2104</v>
      </c>
      <c r="E236" s="175"/>
      <c r="F236" s="175"/>
      <c r="G236" s="171"/>
      <c r="H236" s="171"/>
      <c r="I236" s="171"/>
      <c r="J236" s="1"/>
      <c r="K236" s="1"/>
    </row>
    <row r="237" spans="1:11" x14ac:dyDescent="0.25">
      <c r="A237" s="1"/>
      <c r="B237" s="170"/>
      <c r="C237" s="173"/>
      <c r="D237" s="174">
        <v>2105</v>
      </c>
      <c r="E237" s="175"/>
      <c r="F237" s="175"/>
      <c r="G237" s="171"/>
      <c r="H237" s="171"/>
      <c r="I237" s="171"/>
      <c r="J237" s="1"/>
      <c r="K237" s="1"/>
    </row>
    <row r="238" spans="1:11" x14ac:dyDescent="0.25">
      <c r="A238" s="1"/>
      <c r="B238" s="170"/>
      <c r="C238" s="173"/>
      <c r="D238" s="174">
        <v>2106</v>
      </c>
      <c r="E238" s="175"/>
      <c r="F238" s="175"/>
      <c r="G238" s="171"/>
      <c r="H238" s="171"/>
      <c r="I238" s="171"/>
      <c r="J238" s="1"/>
      <c r="K238" s="1"/>
    </row>
    <row r="239" spans="1:11" x14ac:dyDescent="0.25">
      <c r="A239" s="1"/>
      <c r="B239" s="170"/>
      <c r="C239" s="173"/>
      <c r="D239" s="174">
        <v>2107</v>
      </c>
      <c r="E239" s="175"/>
      <c r="F239" s="175"/>
      <c r="G239" s="171"/>
      <c r="H239" s="171"/>
      <c r="I239" s="171"/>
      <c r="J239" s="1"/>
      <c r="K239" s="1"/>
    </row>
    <row r="240" spans="1:11" x14ac:dyDescent="0.25">
      <c r="A240" s="1"/>
      <c r="B240" s="170"/>
      <c r="C240" s="173"/>
      <c r="D240" s="174">
        <v>2108</v>
      </c>
      <c r="E240" s="175"/>
      <c r="F240" s="175"/>
      <c r="G240" s="171"/>
      <c r="H240" s="171"/>
      <c r="I240" s="171"/>
      <c r="J240" s="1"/>
      <c r="K240" s="1"/>
    </row>
    <row r="241" spans="1:11" x14ac:dyDescent="0.25">
      <c r="A241" s="1"/>
      <c r="B241" s="170"/>
      <c r="C241" s="173"/>
      <c r="D241" s="174">
        <v>2109</v>
      </c>
      <c r="E241" s="175"/>
      <c r="F241" s="175"/>
      <c r="G241" s="171"/>
      <c r="H241" s="171"/>
      <c r="I241" s="171"/>
      <c r="J241" s="1"/>
      <c r="K241" s="1"/>
    </row>
    <row r="242" spans="1:11" x14ac:dyDescent="0.25">
      <c r="A242" s="1"/>
      <c r="B242" s="170"/>
      <c r="C242" s="173"/>
      <c r="D242" s="174">
        <v>2110</v>
      </c>
      <c r="E242" s="175"/>
      <c r="F242" s="175"/>
      <c r="G242" s="171"/>
      <c r="H242" s="171"/>
      <c r="I242" s="171"/>
      <c r="J242" s="1"/>
      <c r="K242" s="1"/>
    </row>
    <row r="243" spans="1:11" x14ac:dyDescent="0.25">
      <c r="A243" s="1"/>
      <c r="B243" s="170"/>
      <c r="C243" s="173"/>
      <c r="D243" s="174">
        <v>2111</v>
      </c>
      <c r="E243" s="175"/>
      <c r="F243" s="175"/>
      <c r="G243" s="171"/>
      <c r="H243" s="171"/>
      <c r="I243" s="171"/>
      <c r="J243" s="1"/>
      <c r="K243" s="1"/>
    </row>
    <row r="244" spans="1:11" x14ac:dyDescent="0.25">
      <c r="A244" s="1"/>
      <c r="B244" s="170"/>
      <c r="C244" s="173"/>
      <c r="D244" s="174">
        <v>2112</v>
      </c>
      <c r="E244" s="175"/>
      <c r="F244" s="175"/>
      <c r="G244" s="171"/>
      <c r="H244" s="171"/>
      <c r="I244" s="171"/>
      <c r="J244" s="1"/>
      <c r="K244" s="1"/>
    </row>
    <row r="245" spans="1:11" x14ac:dyDescent="0.25">
      <c r="A245" s="1"/>
      <c r="B245" s="170"/>
      <c r="C245" s="173"/>
      <c r="D245" s="174">
        <v>2113</v>
      </c>
      <c r="E245" s="175"/>
      <c r="F245" s="175"/>
      <c r="G245" s="171"/>
      <c r="H245" s="171"/>
      <c r="I245" s="171"/>
      <c r="J245" s="1"/>
      <c r="K245" s="1"/>
    </row>
    <row r="246" spans="1:11" x14ac:dyDescent="0.25">
      <c r="A246" s="1"/>
      <c r="B246" s="170"/>
      <c r="C246" s="173"/>
      <c r="D246" s="174">
        <v>2114</v>
      </c>
      <c r="E246" s="175"/>
      <c r="F246" s="175"/>
      <c r="G246" s="171"/>
      <c r="H246" s="171"/>
      <c r="I246" s="171"/>
      <c r="J246" s="1"/>
      <c r="K246" s="1"/>
    </row>
    <row r="247" spans="1:11" x14ac:dyDescent="0.25">
      <c r="A247" s="1"/>
      <c r="B247" s="170"/>
      <c r="C247" s="173"/>
      <c r="D247" s="174">
        <v>2115</v>
      </c>
      <c r="E247" s="175"/>
      <c r="F247" s="175"/>
      <c r="G247" s="171"/>
      <c r="H247" s="171"/>
      <c r="I247" s="171"/>
      <c r="J247" s="1"/>
      <c r="K247" s="1"/>
    </row>
    <row r="248" spans="1:11" x14ac:dyDescent="0.25">
      <c r="A248" s="1"/>
      <c r="B248" s="170"/>
      <c r="C248" s="173"/>
      <c r="D248" s="174">
        <v>2116</v>
      </c>
      <c r="E248" s="175"/>
      <c r="F248" s="175"/>
      <c r="G248" s="171"/>
      <c r="H248" s="171"/>
      <c r="I248" s="171"/>
      <c r="J248" s="1"/>
      <c r="K248" s="1"/>
    </row>
    <row r="249" spans="1:11" x14ac:dyDescent="0.25">
      <c r="A249" s="1"/>
      <c r="B249" s="170"/>
      <c r="C249" s="173"/>
      <c r="D249" s="174">
        <v>2117</v>
      </c>
      <c r="E249" s="175"/>
      <c r="F249" s="175"/>
      <c r="G249" s="171"/>
      <c r="H249" s="171"/>
      <c r="I249" s="171"/>
      <c r="J249" s="1"/>
      <c r="K249" s="1"/>
    </row>
    <row r="250" spans="1:11" x14ac:dyDescent="0.25">
      <c r="A250" s="1"/>
      <c r="B250" s="170"/>
      <c r="C250" s="173"/>
      <c r="D250" s="174">
        <v>2118</v>
      </c>
      <c r="E250" s="175"/>
      <c r="F250" s="175"/>
      <c r="G250" s="171"/>
      <c r="H250" s="171"/>
      <c r="I250" s="171"/>
      <c r="J250" s="1"/>
      <c r="K250" s="1"/>
    </row>
    <row r="251" spans="1:11" x14ac:dyDescent="0.25">
      <c r="A251" s="1"/>
      <c r="B251" s="170"/>
      <c r="C251" s="173"/>
      <c r="D251" s="174">
        <v>2119</v>
      </c>
      <c r="E251" s="175"/>
      <c r="F251" s="175"/>
      <c r="G251" s="171"/>
      <c r="H251" s="171"/>
      <c r="I251" s="171"/>
      <c r="J251" s="1"/>
      <c r="K251" s="1"/>
    </row>
    <row r="252" spans="1:11" x14ac:dyDescent="0.25">
      <c r="A252" s="1"/>
      <c r="B252" s="170"/>
      <c r="C252" s="173"/>
      <c r="D252" s="174">
        <v>2120</v>
      </c>
      <c r="E252" s="175"/>
      <c r="F252" s="175"/>
      <c r="G252" s="171"/>
      <c r="H252" s="171"/>
      <c r="I252" s="171"/>
      <c r="J252" s="1"/>
      <c r="K252" s="1"/>
    </row>
    <row r="253" spans="1:11" x14ac:dyDescent="0.25">
      <c r="A253" s="1"/>
      <c r="B253" s="170"/>
      <c r="C253" s="173"/>
      <c r="D253" s="174">
        <v>2121</v>
      </c>
      <c r="E253" s="175"/>
      <c r="F253" s="175"/>
      <c r="G253" s="171"/>
      <c r="H253" s="171"/>
      <c r="I253" s="171"/>
      <c r="J253" s="1"/>
      <c r="K253" s="1"/>
    </row>
    <row r="254" spans="1:11" x14ac:dyDescent="0.25">
      <c r="A254" s="1"/>
      <c r="B254" s="170"/>
      <c r="C254" s="173"/>
      <c r="D254" s="174">
        <v>2122</v>
      </c>
      <c r="E254" s="175"/>
      <c r="F254" s="175"/>
      <c r="G254" s="171"/>
      <c r="H254" s="171"/>
      <c r="I254" s="171"/>
      <c r="J254" s="1"/>
      <c r="K254" s="1"/>
    </row>
    <row r="255" spans="1:11" x14ac:dyDescent="0.25">
      <c r="A255" s="1"/>
      <c r="B255" s="170"/>
      <c r="C255" s="173"/>
      <c r="D255" s="174">
        <v>2123</v>
      </c>
      <c r="E255" s="175"/>
      <c r="F255" s="175"/>
      <c r="G255" s="171"/>
      <c r="H255" s="171"/>
      <c r="I255" s="171"/>
      <c r="J255" s="1"/>
      <c r="K255" s="1"/>
    </row>
    <row r="256" spans="1:11" x14ac:dyDescent="0.25">
      <c r="A256" s="1"/>
      <c r="B256" s="170"/>
      <c r="C256" s="173"/>
      <c r="D256" s="174">
        <v>2124</v>
      </c>
      <c r="E256" s="175"/>
      <c r="F256" s="175"/>
      <c r="G256" s="171"/>
      <c r="H256" s="171"/>
      <c r="I256" s="171"/>
      <c r="J256" s="1"/>
      <c r="K256" s="1"/>
    </row>
    <row r="257" spans="1:11" x14ac:dyDescent="0.25">
      <c r="A257" s="1"/>
      <c r="B257" s="170"/>
      <c r="C257" s="173"/>
      <c r="D257" s="174">
        <v>2125</v>
      </c>
      <c r="E257" s="175"/>
      <c r="F257" s="175"/>
      <c r="G257" s="171"/>
      <c r="H257" s="171"/>
      <c r="I257" s="171"/>
      <c r="J257" s="1"/>
      <c r="K257" s="1"/>
    </row>
    <row r="258" spans="1:11" x14ac:dyDescent="0.25">
      <c r="A258" s="1"/>
      <c r="B258" s="170"/>
      <c r="C258" s="173"/>
      <c r="D258" s="174">
        <v>2126</v>
      </c>
      <c r="E258" s="175"/>
      <c r="F258" s="175"/>
      <c r="G258" s="171"/>
      <c r="H258" s="171"/>
      <c r="I258" s="171"/>
      <c r="J258" s="1"/>
      <c r="K258" s="1"/>
    </row>
    <row r="259" spans="1:11" x14ac:dyDescent="0.25">
      <c r="A259" s="1"/>
      <c r="B259" s="170"/>
      <c r="C259" s="173"/>
      <c r="D259" s="174">
        <v>2127</v>
      </c>
      <c r="E259" s="175"/>
      <c r="F259" s="175"/>
      <c r="G259" s="171"/>
      <c r="H259" s="171"/>
      <c r="I259" s="171"/>
      <c r="J259" s="1"/>
      <c r="K259" s="1"/>
    </row>
    <row r="260" spans="1:11" x14ac:dyDescent="0.25">
      <c r="A260" s="1"/>
      <c r="B260" s="170"/>
      <c r="C260" s="173"/>
      <c r="D260" s="174">
        <v>2128</v>
      </c>
      <c r="E260" s="175"/>
      <c r="F260" s="175"/>
      <c r="G260" s="171"/>
      <c r="H260" s="171"/>
      <c r="I260" s="171"/>
      <c r="J260" s="1"/>
      <c r="K260" s="1"/>
    </row>
    <row r="261" spans="1:11" ht="15" customHeight="1" x14ac:dyDescent="0.25">
      <c r="B261" s="172"/>
      <c r="C261" s="172"/>
      <c r="D261" s="172"/>
      <c r="E261" s="172"/>
      <c r="F261" s="172"/>
      <c r="G261" s="172"/>
      <c r="H261" s="172"/>
      <c r="I261" s="172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6">
    <dataValidation type="list" allowBlank="1" showErrorMessage="1" sqref="G28">
      <formula1>$C$34:$C$44</formula1>
    </dataValidation>
    <dataValidation type="list" allowBlank="1" showErrorMessage="1" sqref="E28">
      <formula1>$B$34:$B$62</formula1>
    </dataValidation>
    <dataValidation type="list" allowBlank="1" showErrorMessage="1" sqref="I25">
      <formula1>$D$137:$D$182</formula1>
    </dataValidation>
    <dataValidation type="list" allowBlank="1" showErrorMessage="1" sqref="I28">
      <formula1>$D$137:$D$182</formula1>
    </dataValidation>
    <dataValidation type="list" allowBlank="1" showErrorMessage="1" sqref="G25">
      <formula1>$C$34:$C$44</formula1>
    </dataValidation>
    <dataValidation type="list" allowBlank="1" showErrorMessage="1" sqref="E25">
      <formula1>$B$34:$B$62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Y413"/>
  <sheetViews>
    <sheetView tabSelected="1"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14" t="s">
        <v>362</v>
      </c>
      <c r="B2" s="187"/>
      <c r="C2" s="10"/>
      <c r="D2" s="11" t="s">
        <v>1</v>
      </c>
      <c r="E2" s="216" t="s">
        <v>9</v>
      </c>
      <c r="F2" s="192"/>
      <c r="G2" s="193"/>
      <c r="H2" s="16"/>
      <c r="I2" s="208" t="s">
        <v>11</v>
      </c>
      <c r="J2" s="187"/>
      <c r="K2" s="209"/>
      <c r="L2" s="192"/>
      <c r="M2" s="192"/>
      <c r="N2" s="193"/>
      <c r="O2" s="21"/>
      <c r="P2" s="25"/>
      <c r="Q2" s="25"/>
      <c r="R2" s="25"/>
      <c r="S2" s="27" t="str">
        <f>CONCATENATE("Total gross income in ",E2,":")</f>
        <v>Total gross income in January:</v>
      </c>
      <c r="T2" s="210">
        <f>SUM(T9:T161)</f>
        <v>0</v>
      </c>
      <c r="U2" s="211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15"/>
      <c r="B3" s="187"/>
      <c r="C3" s="117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January:</v>
      </c>
      <c r="T3" s="210">
        <f>SUM(U9:U161)</f>
        <v>0</v>
      </c>
      <c r="U3" s="211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15"/>
      <c r="B4" s="187"/>
      <c r="C4" s="10"/>
      <c r="D4" s="11" t="s">
        <v>23</v>
      </c>
      <c r="E4" s="118"/>
      <c r="F4" s="6">
        <v>2018</v>
      </c>
      <c r="G4" s="6"/>
      <c r="H4" s="16"/>
      <c r="I4" s="219" t="s">
        <v>24</v>
      </c>
      <c r="J4" s="187"/>
      <c r="K4" s="209"/>
      <c r="L4" s="192"/>
      <c r="M4" s="192"/>
      <c r="N4" s="193"/>
      <c r="O4" s="21"/>
      <c r="P4" s="25"/>
      <c r="Q4" s="25"/>
      <c r="R4" s="25"/>
      <c r="S4" s="27" t="str">
        <f>CONCATENATE("Total AMA in ",E2,":")</f>
        <v>Total AMA in January:</v>
      </c>
      <c r="T4" s="210">
        <f>ROUNDUP(SUM(AA9:AA161)*0.009,0)</f>
        <v>0</v>
      </c>
      <c r="U4" s="211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20" t="str">
        <f>"(9)"</f>
        <v>(9)</v>
      </c>
      <c r="F6" s="221"/>
      <c r="G6" s="221"/>
      <c r="H6" s="221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7"/>
      <c r="B7" s="206" t="s">
        <v>43</v>
      </c>
      <c r="C7" s="206" t="s">
        <v>44</v>
      </c>
      <c r="D7" s="206" t="s">
        <v>45</v>
      </c>
      <c r="E7" s="206" t="s">
        <v>46</v>
      </c>
      <c r="F7" s="187"/>
      <c r="G7" s="187"/>
      <c r="H7" s="187"/>
      <c r="I7" s="206" t="s">
        <v>47</v>
      </c>
      <c r="J7" s="206" t="s">
        <v>48</v>
      </c>
      <c r="K7" s="206" t="str">
        <f>CONCATENATE("Allowance according to tax card in ",E2)</f>
        <v>Allowance according to tax card in January</v>
      </c>
      <c r="L7" s="206" t="s">
        <v>49</v>
      </c>
      <c r="M7" s="206" t="str">
        <f>CONCATENATE("Taxable days in ",E2)</f>
        <v>Taxable days in January</v>
      </c>
      <c r="N7" s="206" t="s">
        <v>50</v>
      </c>
      <c r="O7" s="206" t="str">
        <f>CONCATENATE("Days with food/acc. in ",$E$2)</f>
        <v>Days with food/acc. in January</v>
      </c>
      <c r="P7" s="206" t="str">
        <f>CONCATENATE("Value of benefits in ",$E$2,", DKK")</f>
        <v>Value of benefits in January, DKK</v>
      </c>
      <c r="Q7" s="206" t="str">
        <f>CONCATENATE("Salary in ",$E$2)</f>
        <v>Salary in January</v>
      </c>
      <c r="R7" s="206" t="s">
        <v>51</v>
      </c>
      <c r="S7" s="206" t="s">
        <v>52</v>
      </c>
      <c r="T7" s="206" t="str">
        <f>CONCATENATE("Gross  income in ",$E$2,", DKK")</f>
        <v>Gross  income in January, DKK</v>
      </c>
      <c r="U7" s="212" t="str">
        <f>CONCATENATE("Withheld tax in ",$E$2,", DKK")</f>
        <v>Withheld tax in January, DKK</v>
      </c>
      <c r="V7" s="74"/>
      <c r="W7" s="76" t="s">
        <v>53</v>
      </c>
      <c r="X7" s="77" t="str">
        <f>CONCATENATE("Allowance in ",$E$2,", DKK")</f>
        <v>Allowance in January, DKK</v>
      </c>
      <c r="Y7" s="77" t="str">
        <f>CONCATENATE("Value of food/acc. in ",$E$2,", DKK")</f>
        <v>Value of food/acc. in January, DKK</v>
      </c>
      <c r="Z7" s="77" t="str">
        <f>CONCATENATE("Salary in ",$E$2,", DKK")</f>
        <v>Salary in January, DKK</v>
      </c>
      <c r="AA7" s="78" t="str">
        <f>CONCATENATE("Gross salary in ",$E$2,", DKK")</f>
        <v>Gross salary in January,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8"/>
      <c r="B8" s="207"/>
      <c r="C8" s="207"/>
      <c r="D8" s="207"/>
      <c r="E8" s="80" t="s">
        <v>28</v>
      </c>
      <c r="F8" s="80" t="s">
        <v>30</v>
      </c>
      <c r="G8" s="80" t="s">
        <v>31</v>
      </c>
      <c r="H8" s="81" t="s">
        <v>54</v>
      </c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3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13"/>
      <c r="C9" s="114"/>
      <c r="D9" s="114" t="s">
        <v>55</v>
      </c>
      <c r="E9" s="114"/>
      <c r="F9" s="114"/>
      <c r="G9" s="114"/>
      <c r="H9" s="114"/>
      <c r="I9" s="114" t="s">
        <v>55</v>
      </c>
      <c r="J9" s="114" t="s">
        <v>56</v>
      </c>
      <c r="K9" s="119"/>
      <c r="L9" s="127" t="s">
        <v>57</v>
      </c>
      <c r="M9" s="114"/>
      <c r="N9" s="114" t="s">
        <v>61</v>
      </c>
      <c r="O9" s="114"/>
      <c r="P9" s="119"/>
      <c r="Q9" s="119"/>
      <c r="R9" s="114" t="s">
        <v>62</v>
      </c>
      <c r="S9" s="114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161" si="2">VLOOKUP(L9,$G$215:$H$220,2,FALSE)</f>
        <v>0.35</v>
      </c>
      <c r="X9" s="89">
        <f t="shared" ref="X9:X161" si="3">IF(M9&lt;0,-1,1)*IF(J9="full",K9,IF(L9="Gross Tax",0,$K$210*ABS(M9)))</f>
        <v>0</v>
      </c>
      <c r="Y9" s="89">
        <f>IF(M9&lt;0,-1,1)*ROUNDDOWN(VLOOKUP(N9,$G$210:$K$213,3,FALSE)*ABS(O9),0)</f>
        <v>0</v>
      </c>
      <c r="Z9" s="92">
        <f>IF(M9&lt;0,-1,1)*(VLOOKUP(R9,$A$203:$BU$205,VLOOKUP($E$2,$A$208:$B$219,2,FALSE)+1,FALSE)/100*ABS(Q9))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13"/>
      <c r="C10" s="114"/>
      <c r="D10" s="114" t="s">
        <v>55</v>
      </c>
      <c r="E10" s="114"/>
      <c r="F10" s="114"/>
      <c r="G10" s="114"/>
      <c r="H10" s="114"/>
      <c r="I10" s="114" t="s">
        <v>55</v>
      </c>
      <c r="J10" s="114" t="s">
        <v>56</v>
      </c>
      <c r="K10" s="119"/>
      <c r="L10" s="127" t="s">
        <v>57</v>
      </c>
      <c r="M10" s="114"/>
      <c r="N10" s="114" t="s">
        <v>61</v>
      </c>
      <c r="O10" s="114"/>
      <c r="P10" s="119"/>
      <c r="Q10" s="119"/>
      <c r="R10" s="114" t="s">
        <v>62</v>
      </c>
      <c r="S10" s="114" t="s">
        <v>60</v>
      </c>
      <c r="T10" s="86">
        <f t="shared" ref="T10:T161" si="4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 t="shared" si="3"/>
        <v>0</v>
      </c>
      <c r="Y10" s="92">
        <f t="shared" ref="Y10:Y161" si="5">IF(M10&lt;0,-1,1)*ROUNDDOWN(VLOOKUP(N10,$G$210:$K$213,3,FALSE)*ABS(O10),0)</f>
        <v>0</v>
      </c>
      <c r="Z10" s="92">
        <f t="shared" ref="Z10:Z24" si="6">IF(M10&lt;0,-1,1)*(VLOOKUP(R10,$A$203:$BU$205,VLOOKUP($E$2,$A$208:$B$219,2,FALSE)+1,FALSE)/100*ABS(Q10))</f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13"/>
      <c r="C11" s="114"/>
      <c r="D11" s="114" t="s">
        <v>55</v>
      </c>
      <c r="E11" s="114"/>
      <c r="F11" s="114"/>
      <c r="G11" s="114"/>
      <c r="H11" s="114"/>
      <c r="I11" s="114" t="s">
        <v>55</v>
      </c>
      <c r="J11" s="114" t="s">
        <v>56</v>
      </c>
      <c r="K11" s="119"/>
      <c r="L11" s="127" t="s">
        <v>57</v>
      </c>
      <c r="M11" s="114"/>
      <c r="N11" s="114" t="s">
        <v>61</v>
      </c>
      <c r="O11" s="114"/>
      <c r="P11" s="119"/>
      <c r="Q11" s="119"/>
      <c r="R11" s="114" t="s">
        <v>62</v>
      </c>
      <c r="S11" s="114" t="s">
        <v>60</v>
      </c>
      <c r="T11" s="86">
        <f t="shared" si="4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5"/>
        <v>0</v>
      </c>
      <c r="Z11" s="92">
        <f t="shared" si="6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13"/>
      <c r="C12" s="114"/>
      <c r="D12" s="114" t="s">
        <v>55</v>
      </c>
      <c r="E12" s="114"/>
      <c r="F12" s="114"/>
      <c r="G12" s="114"/>
      <c r="H12" s="114"/>
      <c r="I12" s="114" t="s">
        <v>55</v>
      </c>
      <c r="J12" s="114" t="s">
        <v>56</v>
      </c>
      <c r="K12" s="119"/>
      <c r="L12" s="127" t="s">
        <v>57</v>
      </c>
      <c r="M12" s="114"/>
      <c r="N12" s="114" t="s">
        <v>61</v>
      </c>
      <c r="O12" s="114"/>
      <c r="P12" s="119"/>
      <c r="Q12" s="119"/>
      <c r="R12" s="114" t="s">
        <v>62</v>
      </c>
      <c r="S12" s="114" t="s">
        <v>60</v>
      </c>
      <c r="T12" s="86">
        <f t="shared" si="4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5"/>
        <v>0</v>
      </c>
      <c r="Z12" s="92">
        <f t="shared" si="6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13"/>
      <c r="C13" s="114"/>
      <c r="D13" s="114" t="s">
        <v>55</v>
      </c>
      <c r="E13" s="114"/>
      <c r="F13" s="114"/>
      <c r="G13" s="114"/>
      <c r="H13" s="114"/>
      <c r="I13" s="114" t="s">
        <v>55</v>
      </c>
      <c r="J13" s="114" t="s">
        <v>56</v>
      </c>
      <c r="K13" s="119"/>
      <c r="L13" s="127" t="s">
        <v>57</v>
      </c>
      <c r="M13" s="114"/>
      <c r="N13" s="114" t="s">
        <v>61</v>
      </c>
      <c r="O13" s="114"/>
      <c r="P13" s="119"/>
      <c r="Q13" s="119"/>
      <c r="R13" s="114" t="s">
        <v>62</v>
      </c>
      <c r="S13" s="114" t="s">
        <v>60</v>
      </c>
      <c r="T13" s="86">
        <f t="shared" si="4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5"/>
        <v>0</v>
      </c>
      <c r="Z13" s="92">
        <f t="shared" si="6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13"/>
      <c r="C14" s="114"/>
      <c r="D14" s="114" t="s">
        <v>55</v>
      </c>
      <c r="E14" s="114"/>
      <c r="F14" s="114"/>
      <c r="G14" s="114"/>
      <c r="H14" s="114"/>
      <c r="I14" s="114" t="s">
        <v>55</v>
      </c>
      <c r="J14" s="114" t="s">
        <v>56</v>
      </c>
      <c r="K14" s="119"/>
      <c r="L14" s="127" t="s">
        <v>57</v>
      </c>
      <c r="M14" s="114"/>
      <c r="N14" s="114" t="s">
        <v>61</v>
      </c>
      <c r="O14" s="114"/>
      <c r="P14" s="119"/>
      <c r="Q14" s="119"/>
      <c r="R14" s="114" t="s">
        <v>62</v>
      </c>
      <c r="S14" s="114" t="s">
        <v>60</v>
      </c>
      <c r="T14" s="86">
        <f t="shared" si="4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5"/>
        <v>0</v>
      </c>
      <c r="Z14" s="92">
        <f t="shared" si="6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13"/>
      <c r="C15" s="114"/>
      <c r="D15" s="114" t="s">
        <v>55</v>
      </c>
      <c r="E15" s="114"/>
      <c r="F15" s="114"/>
      <c r="G15" s="114"/>
      <c r="H15" s="114"/>
      <c r="I15" s="114" t="s">
        <v>55</v>
      </c>
      <c r="J15" s="114" t="s">
        <v>56</v>
      </c>
      <c r="K15" s="119"/>
      <c r="L15" s="127" t="s">
        <v>57</v>
      </c>
      <c r="M15" s="114"/>
      <c r="N15" s="114" t="s">
        <v>61</v>
      </c>
      <c r="O15" s="114"/>
      <c r="P15" s="119"/>
      <c r="Q15" s="119"/>
      <c r="R15" s="114" t="s">
        <v>62</v>
      </c>
      <c r="S15" s="114" t="s">
        <v>60</v>
      </c>
      <c r="T15" s="86">
        <f t="shared" si="4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5"/>
        <v>0</v>
      </c>
      <c r="Z15" s="92">
        <f t="shared" si="6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13"/>
      <c r="C16" s="114"/>
      <c r="D16" s="114" t="s">
        <v>55</v>
      </c>
      <c r="E16" s="114"/>
      <c r="F16" s="114"/>
      <c r="G16" s="114"/>
      <c r="H16" s="114"/>
      <c r="I16" s="114" t="s">
        <v>55</v>
      </c>
      <c r="J16" s="114" t="s">
        <v>56</v>
      </c>
      <c r="K16" s="119"/>
      <c r="L16" s="127" t="s">
        <v>57</v>
      </c>
      <c r="M16" s="114"/>
      <c r="N16" s="114" t="s">
        <v>61</v>
      </c>
      <c r="O16" s="114"/>
      <c r="P16" s="119"/>
      <c r="Q16" s="119"/>
      <c r="R16" s="114" t="s">
        <v>62</v>
      </c>
      <c r="S16" s="114" t="s">
        <v>60</v>
      </c>
      <c r="T16" s="86">
        <f t="shared" si="4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5"/>
        <v>0</v>
      </c>
      <c r="Z16" s="92">
        <f t="shared" si="6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13"/>
      <c r="C17" s="114"/>
      <c r="D17" s="114" t="s">
        <v>55</v>
      </c>
      <c r="E17" s="114"/>
      <c r="F17" s="114"/>
      <c r="G17" s="114"/>
      <c r="H17" s="114"/>
      <c r="I17" s="114" t="s">
        <v>55</v>
      </c>
      <c r="J17" s="114" t="s">
        <v>56</v>
      </c>
      <c r="K17" s="119"/>
      <c r="L17" s="127" t="s">
        <v>57</v>
      </c>
      <c r="M17" s="114"/>
      <c r="N17" s="114" t="s">
        <v>61</v>
      </c>
      <c r="O17" s="114"/>
      <c r="P17" s="119"/>
      <c r="Q17" s="119"/>
      <c r="R17" s="114" t="s">
        <v>62</v>
      </c>
      <c r="S17" s="114" t="s">
        <v>60</v>
      </c>
      <c r="T17" s="86">
        <f t="shared" si="4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5"/>
        <v>0</v>
      </c>
      <c r="Z17" s="92">
        <f t="shared" si="6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13"/>
      <c r="C18" s="114"/>
      <c r="D18" s="114" t="s">
        <v>55</v>
      </c>
      <c r="E18" s="114"/>
      <c r="F18" s="114"/>
      <c r="G18" s="114"/>
      <c r="H18" s="114"/>
      <c r="I18" s="114" t="s">
        <v>55</v>
      </c>
      <c r="J18" s="114" t="s">
        <v>56</v>
      </c>
      <c r="K18" s="119"/>
      <c r="L18" s="127" t="s">
        <v>57</v>
      </c>
      <c r="M18" s="114"/>
      <c r="N18" s="114" t="s">
        <v>61</v>
      </c>
      <c r="O18" s="114"/>
      <c r="P18" s="119"/>
      <c r="Q18" s="119"/>
      <c r="R18" s="114" t="s">
        <v>62</v>
      </c>
      <c r="S18" s="114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>IF(M18&lt;0,-1,1)*ROUNDDOWN(VLOOKUP(N18,$G$210:$K$213,3,FALSE)*ABS(O18),0)</f>
        <v>0</v>
      </c>
      <c r="Z18" s="92">
        <f t="shared" si="6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13"/>
      <c r="C19" s="114"/>
      <c r="D19" s="114" t="s">
        <v>55</v>
      </c>
      <c r="E19" s="114"/>
      <c r="F19" s="114"/>
      <c r="G19" s="114"/>
      <c r="H19" s="114"/>
      <c r="I19" s="114" t="s">
        <v>55</v>
      </c>
      <c r="J19" s="114" t="s">
        <v>56</v>
      </c>
      <c r="K19" s="119"/>
      <c r="L19" s="127" t="s">
        <v>57</v>
      </c>
      <c r="M19" s="114"/>
      <c r="N19" s="114" t="s">
        <v>61</v>
      </c>
      <c r="O19" s="114"/>
      <c r="P19" s="119"/>
      <c r="Q19" s="119"/>
      <c r="R19" s="114" t="s">
        <v>62</v>
      </c>
      <c r="S19" s="114" t="s">
        <v>60</v>
      </c>
      <c r="T19" s="86">
        <f t="shared" si="4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5"/>
        <v>0</v>
      </c>
      <c r="Z19" s="92">
        <f t="shared" si="6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13"/>
      <c r="C20" s="114"/>
      <c r="D20" s="114" t="s">
        <v>55</v>
      </c>
      <c r="E20" s="114"/>
      <c r="F20" s="114"/>
      <c r="G20" s="114"/>
      <c r="H20" s="114"/>
      <c r="I20" s="114" t="s">
        <v>55</v>
      </c>
      <c r="J20" s="114" t="s">
        <v>56</v>
      </c>
      <c r="K20" s="119"/>
      <c r="L20" s="127" t="s">
        <v>57</v>
      </c>
      <c r="M20" s="114"/>
      <c r="N20" s="114" t="s">
        <v>61</v>
      </c>
      <c r="O20" s="114"/>
      <c r="P20" s="119"/>
      <c r="Q20" s="119"/>
      <c r="R20" s="114" t="s">
        <v>62</v>
      </c>
      <c r="S20" s="114" t="s">
        <v>60</v>
      </c>
      <c r="T20" s="86">
        <f t="shared" si="4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5"/>
        <v>0</v>
      </c>
      <c r="Z20" s="92">
        <f t="shared" si="6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13"/>
      <c r="C21" s="114"/>
      <c r="D21" s="114" t="s">
        <v>55</v>
      </c>
      <c r="E21" s="114"/>
      <c r="F21" s="114"/>
      <c r="G21" s="114"/>
      <c r="H21" s="114"/>
      <c r="I21" s="114" t="s">
        <v>55</v>
      </c>
      <c r="J21" s="114" t="s">
        <v>56</v>
      </c>
      <c r="K21" s="119"/>
      <c r="L21" s="127" t="s">
        <v>57</v>
      </c>
      <c r="M21" s="114"/>
      <c r="N21" s="114" t="s">
        <v>61</v>
      </c>
      <c r="O21" s="114"/>
      <c r="P21" s="119"/>
      <c r="Q21" s="119"/>
      <c r="R21" s="114" t="s">
        <v>62</v>
      </c>
      <c r="S21" s="114" t="s">
        <v>60</v>
      </c>
      <c r="T21" s="86">
        <f t="shared" si="4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5"/>
        <v>0</v>
      </c>
      <c r="Z21" s="92">
        <f t="shared" si="6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36"/>
    </row>
    <row r="22" spans="1:77" ht="22.5" customHeight="1" x14ac:dyDescent="0.25">
      <c r="A22" s="85">
        <v>14</v>
      </c>
      <c r="B22" s="113"/>
      <c r="C22" s="114"/>
      <c r="D22" s="114" t="s">
        <v>55</v>
      </c>
      <c r="E22" s="114"/>
      <c r="F22" s="114"/>
      <c r="G22" s="114"/>
      <c r="H22" s="114"/>
      <c r="I22" s="114" t="s">
        <v>55</v>
      </c>
      <c r="J22" s="114" t="s">
        <v>56</v>
      </c>
      <c r="K22" s="119"/>
      <c r="L22" s="127" t="s">
        <v>57</v>
      </c>
      <c r="M22" s="114"/>
      <c r="N22" s="114" t="s">
        <v>61</v>
      </c>
      <c r="O22" s="114"/>
      <c r="P22" s="119"/>
      <c r="Q22" s="119"/>
      <c r="R22" s="114" t="s">
        <v>62</v>
      </c>
      <c r="S22" s="114" t="s">
        <v>60</v>
      </c>
      <c r="T22" s="86">
        <f t="shared" si="4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5"/>
        <v>0</v>
      </c>
      <c r="Z22" s="92">
        <f t="shared" si="6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36"/>
    </row>
    <row r="23" spans="1:77" ht="22.5" customHeight="1" x14ac:dyDescent="0.25">
      <c r="A23" s="85">
        <v>15</v>
      </c>
      <c r="B23" s="113"/>
      <c r="C23" s="114"/>
      <c r="D23" s="114" t="s">
        <v>55</v>
      </c>
      <c r="E23" s="114"/>
      <c r="F23" s="114"/>
      <c r="G23" s="114"/>
      <c r="H23" s="114"/>
      <c r="I23" s="114" t="s">
        <v>55</v>
      </c>
      <c r="J23" s="114" t="s">
        <v>56</v>
      </c>
      <c r="K23" s="119"/>
      <c r="L23" s="127" t="s">
        <v>57</v>
      </c>
      <c r="M23" s="114"/>
      <c r="N23" s="114" t="s">
        <v>61</v>
      </c>
      <c r="O23" s="114"/>
      <c r="P23" s="119"/>
      <c r="Q23" s="119"/>
      <c r="R23" s="114" t="s">
        <v>62</v>
      </c>
      <c r="S23" s="114" t="s">
        <v>60</v>
      </c>
      <c r="T23" s="86">
        <f t="shared" si="4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5"/>
        <v>0</v>
      </c>
      <c r="Z23" s="92">
        <f t="shared" si="6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36"/>
    </row>
    <row r="24" spans="1:77" ht="22.5" customHeight="1" x14ac:dyDescent="0.25">
      <c r="A24" s="85">
        <v>16</v>
      </c>
      <c r="B24" s="113"/>
      <c r="C24" s="114"/>
      <c r="D24" s="114" t="s">
        <v>55</v>
      </c>
      <c r="E24" s="114"/>
      <c r="F24" s="114"/>
      <c r="G24" s="114"/>
      <c r="H24" s="114"/>
      <c r="I24" s="114" t="s">
        <v>55</v>
      </c>
      <c r="J24" s="114" t="s">
        <v>56</v>
      </c>
      <c r="K24" s="119"/>
      <c r="L24" s="127" t="s">
        <v>57</v>
      </c>
      <c r="M24" s="114"/>
      <c r="N24" s="114" t="s">
        <v>61</v>
      </c>
      <c r="O24" s="114"/>
      <c r="P24" s="119"/>
      <c r="Q24" s="119"/>
      <c r="R24" s="114" t="s">
        <v>62</v>
      </c>
      <c r="S24" s="114" t="s">
        <v>60</v>
      </c>
      <c r="T24" s="86">
        <f t="shared" si="4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5"/>
        <v>0</v>
      </c>
      <c r="Z24" s="92">
        <f t="shared" si="6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36"/>
    </row>
    <row r="25" spans="1:77" ht="22.5" customHeight="1" x14ac:dyDescent="0.25">
      <c r="A25" s="93">
        <v>17</v>
      </c>
      <c r="B25" s="115"/>
      <c r="C25" s="116"/>
      <c r="D25" s="116" t="s">
        <v>55</v>
      </c>
      <c r="E25" s="114"/>
      <c r="F25" s="114"/>
      <c r="G25" s="114"/>
      <c r="H25" s="116"/>
      <c r="I25" s="116" t="s">
        <v>55</v>
      </c>
      <c r="J25" s="116" t="s">
        <v>56</v>
      </c>
      <c r="K25" s="120"/>
      <c r="L25" s="127" t="s">
        <v>57</v>
      </c>
      <c r="M25" s="114"/>
      <c r="N25" s="116" t="s">
        <v>61</v>
      </c>
      <c r="O25" s="114"/>
      <c r="P25" s="120"/>
      <c r="Q25" s="120"/>
      <c r="R25" s="116" t="s">
        <v>62</v>
      </c>
      <c r="S25" s="116" t="s">
        <v>60</v>
      </c>
      <c r="T25" s="86">
        <f t="shared" si="4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5"/>
        <v>0</v>
      </c>
      <c r="Z25" s="92">
        <f t="shared" ref="Z25:Z73" si="8">IF(M25&lt;0,-1,1)*(VLOOKUP(R25,$A$203:$BU$205,VLOOKUP($E$2,$A$208:$B$219,2,FALSE)+1,FALSE)/100*ABS(Q25))</f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36"/>
    </row>
    <row r="26" spans="1:77" ht="22.5" customHeight="1" x14ac:dyDescent="0.25">
      <c r="A26" s="93">
        <v>18</v>
      </c>
      <c r="B26" s="115"/>
      <c r="C26" s="116"/>
      <c r="D26" s="114" t="s">
        <v>55</v>
      </c>
      <c r="E26" s="114"/>
      <c r="F26" s="114"/>
      <c r="G26" s="114"/>
      <c r="H26" s="116"/>
      <c r="I26" s="114" t="s">
        <v>55</v>
      </c>
      <c r="J26" s="116" t="s">
        <v>56</v>
      </c>
      <c r="K26" s="120"/>
      <c r="L26" s="127" t="s">
        <v>57</v>
      </c>
      <c r="M26" s="114"/>
      <c r="N26" s="116" t="s">
        <v>61</v>
      </c>
      <c r="O26" s="114"/>
      <c r="P26" s="120"/>
      <c r="Q26" s="120"/>
      <c r="R26" s="116" t="s">
        <v>62</v>
      </c>
      <c r="S26" s="116" t="s">
        <v>60</v>
      </c>
      <c r="T26" s="86">
        <f t="shared" si="4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5"/>
        <v>0</v>
      </c>
      <c r="Z26" s="92">
        <f t="shared" si="8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36"/>
    </row>
    <row r="27" spans="1:77" ht="22.5" customHeight="1" x14ac:dyDescent="0.25">
      <c r="A27" s="93">
        <v>19</v>
      </c>
      <c r="B27" s="113"/>
      <c r="C27" s="114"/>
      <c r="D27" s="114" t="s">
        <v>55</v>
      </c>
      <c r="E27" s="114"/>
      <c r="F27" s="114"/>
      <c r="G27" s="114"/>
      <c r="H27" s="114"/>
      <c r="I27" s="114" t="s">
        <v>55</v>
      </c>
      <c r="J27" s="114" t="s">
        <v>56</v>
      </c>
      <c r="K27" s="119"/>
      <c r="L27" s="127" t="s">
        <v>57</v>
      </c>
      <c r="M27" s="114"/>
      <c r="N27" s="114" t="s">
        <v>61</v>
      </c>
      <c r="O27" s="114"/>
      <c r="P27" s="119"/>
      <c r="Q27" s="119"/>
      <c r="R27" s="114" t="s">
        <v>62</v>
      </c>
      <c r="S27" s="114" t="s">
        <v>60</v>
      </c>
      <c r="T27" s="86">
        <f t="shared" si="4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5"/>
        <v>0</v>
      </c>
      <c r="Z27" s="92">
        <f t="shared" si="8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36"/>
    </row>
    <row r="28" spans="1:77" ht="22.5" customHeight="1" x14ac:dyDescent="0.25">
      <c r="A28" s="85">
        <v>20</v>
      </c>
      <c r="B28" s="113"/>
      <c r="C28" s="114"/>
      <c r="D28" s="114" t="s">
        <v>55</v>
      </c>
      <c r="E28" s="114"/>
      <c r="F28" s="114"/>
      <c r="G28" s="114"/>
      <c r="H28" s="114"/>
      <c r="I28" s="114" t="s">
        <v>55</v>
      </c>
      <c r="J28" s="114" t="s">
        <v>56</v>
      </c>
      <c r="K28" s="119"/>
      <c r="L28" s="127" t="s">
        <v>57</v>
      </c>
      <c r="M28" s="114"/>
      <c r="N28" s="114" t="s">
        <v>61</v>
      </c>
      <c r="O28" s="114"/>
      <c r="P28" s="119"/>
      <c r="Q28" s="119"/>
      <c r="R28" s="114" t="s">
        <v>62</v>
      </c>
      <c r="S28" s="114" t="s">
        <v>60</v>
      </c>
      <c r="T28" s="86">
        <f t="shared" si="4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5"/>
        <v>0</v>
      </c>
      <c r="Z28" s="92">
        <f t="shared" si="8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36"/>
    </row>
    <row r="29" spans="1:77" ht="22.5" customHeight="1" x14ac:dyDescent="0.25">
      <c r="A29" s="85">
        <v>21</v>
      </c>
      <c r="B29" s="113"/>
      <c r="C29" s="114"/>
      <c r="D29" s="114" t="s">
        <v>55</v>
      </c>
      <c r="E29" s="114"/>
      <c r="F29" s="114"/>
      <c r="G29" s="114"/>
      <c r="H29" s="114"/>
      <c r="I29" s="114" t="s">
        <v>55</v>
      </c>
      <c r="J29" s="114" t="s">
        <v>56</v>
      </c>
      <c r="K29" s="119"/>
      <c r="L29" s="127" t="s">
        <v>57</v>
      </c>
      <c r="M29" s="114"/>
      <c r="N29" s="114" t="s">
        <v>61</v>
      </c>
      <c r="O29" s="114"/>
      <c r="P29" s="119"/>
      <c r="Q29" s="119"/>
      <c r="R29" s="114" t="s">
        <v>62</v>
      </c>
      <c r="S29" s="114" t="s">
        <v>60</v>
      </c>
      <c r="T29" s="86">
        <f t="shared" si="4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5"/>
        <v>0</v>
      </c>
      <c r="Z29" s="92">
        <f t="shared" si="8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36"/>
    </row>
    <row r="30" spans="1:77" ht="22.5" customHeight="1" x14ac:dyDescent="0.25">
      <c r="A30" s="85">
        <v>22</v>
      </c>
      <c r="B30" s="113"/>
      <c r="C30" s="114"/>
      <c r="D30" s="114" t="s">
        <v>55</v>
      </c>
      <c r="E30" s="114"/>
      <c r="F30" s="114"/>
      <c r="G30" s="114"/>
      <c r="H30" s="114"/>
      <c r="I30" s="114" t="s">
        <v>55</v>
      </c>
      <c r="J30" s="114" t="s">
        <v>56</v>
      </c>
      <c r="K30" s="119"/>
      <c r="L30" s="127" t="s">
        <v>57</v>
      </c>
      <c r="M30" s="114"/>
      <c r="N30" s="114" t="s">
        <v>61</v>
      </c>
      <c r="O30" s="114"/>
      <c r="P30" s="119"/>
      <c r="Q30" s="119"/>
      <c r="R30" s="114" t="s">
        <v>62</v>
      </c>
      <c r="S30" s="114" t="s">
        <v>60</v>
      </c>
      <c r="T30" s="86">
        <f t="shared" si="4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5"/>
        <v>0</v>
      </c>
      <c r="Z30" s="92">
        <f t="shared" si="8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36"/>
    </row>
    <row r="31" spans="1:77" ht="22.5" customHeight="1" x14ac:dyDescent="0.25">
      <c r="A31" s="85">
        <v>23</v>
      </c>
      <c r="B31" s="113"/>
      <c r="C31" s="114"/>
      <c r="D31" s="114" t="s">
        <v>55</v>
      </c>
      <c r="E31" s="114"/>
      <c r="F31" s="114"/>
      <c r="G31" s="114"/>
      <c r="H31" s="114"/>
      <c r="I31" s="114" t="s">
        <v>55</v>
      </c>
      <c r="J31" s="114" t="s">
        <v>56</v>
      </c>
      <c r="K31" s="119"/>
      <c r="L31" s="127" t="s">
        <v>57</v>
      </c>
      <c r="M31" s="114"/>
      <c r="N31" s="114" t="s">
        <v>61</v>
      </c>
      <c r="O31" s="114"/>
      <c r="P31" s="119"/>
      <c r="Q31" s="119"/>
      <c r="R31" s="114" t="s">
        <v>62</v>
      </c>
      <c r="S31" s="114" t="s">
        <v>60</v>
      </c>
      <c r="T31" s="86">
        <f t="shared" si="4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5"/>
        <v>0</v>
      </c>
      <c r="Z31" s="92">
        <f t="shared" si="8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36"/>
    </row>
    <row r="32" spans="1:77" ht="22.5" customHeight="1" x14ac:dyDescent="0.25">
      <c r="A32" s="85">
        <v>24</v>
      </c>
      <c r="B32" s="113"/>
      <c r="C32" s="114"/>
      <c r="D32" s="114" t="s">
        <v>55</v>
      </c>
      <c r="E32" s="114"/>
      <c r="F32" s="114"/>
      <c r="G32" s="114"/>
      <c r="H32" s="114"/>
      <c r="I32" s="114" t="s">
        <v>55</v>
      </c>
      <c r="J32" s="114" t="s">
        <v>56</v>
      </c>
      <c r="K32" s="119"/>
      <c r="L32" s="127" t="s">
        <v>57</v>
      </c>
      <c r="M32" s="114"/>
      <c r="N32" s="114" t="s">
        <v>61</v>
      </c>
      <c r="O32" s="114"/>
      <c r="P32" s="119"/>
      <c r="Q32" s="119"/>
      <c r="R32" s="114" t="s">
        <v>62</v>
      </c>
      <c r="S32" s="114" t="s">
        <v>60</v>
      </c>
      <c r="T32" s="86">
        <f t="shared" si="4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5"/>
        <v>0</v>
      </c>
      <c r="Z32" s="92">
        <f t="shared" si="8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36"/>
    </row>
    <row r="33" spans="1:77" ht="22.5" customHeight="1" x14ac:dyDescent="0.25">
      <c r="A33" s="85">
        <v>25</v>
      </c>
      <c r="B33" s="113"/>
      <c r="C33" s="114"/>
      <c r="D33" s="114" t="s">
        <v>55</v>
      </c>
      <c r="E33" s="114"/>
      <c r="F33" s="114"/>
      <c r="G33" s="114"/>
      <c r="H33" s="114"/>
      <c r="I33" s="114" t="s">
        <v>55</v>
      </c>
      <c r="J33" s="114" t="s">
        <v>56</v>
      </c>
      <c r="K33" s="119"/>
      <c r="L33" s="127" t="s">
        <v>57</v>
      </c>
      <c r="M33" s="114"/>
      <c r="N33" s="114" t="s">
        <v>61</v>
      </c>
      <c r="O33" s="114"/>
      <c r="P33" s="119"/>
      <c r="Q33" s="119"/>
      <c r="R33" s="114" t="s">
        <v>62</v>
      </c>
      <c r="S33" s="114" t="s">
        <v>60</v>
      </c>
      <c r="T33" s="86">
        <f t="shared" si="4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5"/>
        <v>0</v>
      </c>
      <c r="Z33" s="92">
        <f t="shared" si="8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36"/>
    </row>
    <row r="34" spans="1:77" ht="22.5" customHeight="1" x14ac:dyDescent="0.25">
      <c r="A34" s="85">
        <v>26</v>
      </c>
      <c r="B34" s="113"/>
      <c r="C34" s="114"/>
      <c r="D34" s="114" t="s">
        <v>55</v>
      </c>
      <c r="E34" s="114"/>
      <c r="F34" s="114"/>
      <c r="G34" s="114"/>
      <c r="H34" s="114"/>
      <c r="I34" s="114" t="s">
        <v>55</v>
      </c>
      <c r="J34" s="114" t="s">
        <v>56</v>
      </c>
      <c r="K34" s="119"/>
      <c r="L34" s="127" t="s">
        <v>57</v>
      </c>
      <c r="M34" s="114"/>
      <c r="N34" s="114" t="s">
        <v>61</v>
      </c>
      <c r="O34" s="114"/>
      <c r="P34" s="119"/>
      <c r="Q34" s="119"/>
      <c r="R34" s="114" t="s">
        <v>62</v>
      </c>
      <c r="S34" s="114" t="s">
        <v>60</v>
      </c>
      <c r="T34" s="86">
        <f t="shared" si="4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5"/>
        <v>0</v>
      </c>
      <c r="Z34" s="92">
        <f t="shared" si="8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36"/>
    </row>
    <row r="35" spans="1:77" ht="22.5" customHeight="1" x14ac:dyDescent="0.25">
      <c r="A35" s="85">
        <v>27</v>
      </c>
      <c r="B35" s="113"/>
      <c r="C35" s="114"/>
      <c r="D35" s="114" t="s">
        <v>55</v>
      </c>
      <c r="E35" s="114"/>
      <c r="F35" s="114"/>
      <c r="G35" s="114"/>
      <c r="H35" s="114"/>
      <c r="I35" s="114" t="s">
        <v>55</v>
      </c>
      <c r="J35" s="114" t="s">
        <v>56</v>
      </c>
      <c r="K35" s="119"/>
      <c r="L35" s="127" t="s">
        <v>57</v>
      </c>
      <c r="M35" s="114"/>
      <c r="N35" s="114" t="s">
        <v>135</v>
      </c>
      <c r="O35" s="114"/>
      <c r="P35" s="119"/>
      <c r="Q35" s="119"/>
      <c r="R35" s="114" t="s">
        <v>62</v>
      </c>
      <c r="S35" s="114" t="s">
        <v>60</v>
      </c>
      <c r="T35" s="86">
        <f t="shared" si="4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5"/>
        <v>0</v>
      </c>
      <c r="Z35" s="92">
        <f t="shared" si="8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36"/>
    </row>
    <row r="36" spans="1:77" ht="22.5" customHeight="1" x14ac:dyDescent="0.25">
      <c r="A36" s="85">
        <v>28</v>
      </c>
      <c r="B36" s="113"/>
      <c r="C36" s="114"/>
      <c r="D36" s="114" t="s">
        <v>55</v>
      </c>
      <c r="E36" s="114"/>
      <c r="F36" s="114"/>
      <c r="G36" s="114"/>
      <c r="H36" s="114"/>
      <c r="I36" s="114" t="s">
        <v>55</v>
      </c>
      <c r="J36" s="114" t="s">
        <v>56</v>
      </c>
      <c r="K36" s="119"/>
      <c r="L36" s="127" t="s">
        <v>57</v>
      </c>
      <c r="M36" s="114"/>
      <c r="N36" s="114" t="s">
        <v>61</v>
      </c>
      <c r="O36" s="114"/>
      <c r="P36" s="119"/>
      <c r="Q36" s="119"/>
      <c r="R36" s="114" t="s">
        <v>62</v>
      </c>
      <c r="S36" s="114" t="s">
        <v>60</v>
      </c>
      <c r="T36" s="86">
        <f t="shared" si="4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5"/>
        <v>0</v>
      </c>
      <c r="Z36" s="92">
        <f t="shared" si="8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36"/>
    </row>
    <row r="37" spans="1:77" ht="22.5" customHeight="1" x14ac:dyDescent="0.25">
      <c r="A37" s="85">
        <v>29</v>
      </c>
      <c r="B37" s="113"/>
      <c r="C37" s="114"/>
      <c r="D37" s="114" t="s">
        <v>55</v>
      </c>
      <c r="E37" s="114"/>
      <c r="F37" s="114"/>
      <c r="G37" s="114"/>
      <c r="H37" s="114"/>
      <c r="I37" s="114" t="s">
        <v>55</v>
      </c>
      <c r="J37" s="114" t="s">
        <v>56</v>
      </c>
      <c r="K37" s="119"/>
      <c r="L37" s="127" t="s">
        <v>57</v>
      </c>
      <c r="M37" s="114"/>
      <c r="N37" s="114" t="s">
        <v>61</v>
      </c>
      <c r="O37" s="114"/>
      <c r="P37" s="119"/>
      <c r="Q37" s="119"/>
      <c r="R37" s="114" t="s">
        <v>62</v>
      </c>
      <c r="S37" s="114" t="s">
        <v>60</v>
      </c>
      <c r="T37" s="86">
        <f t="shared" si="4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5"/>
        <v>0</v>
      </c>
      <c r="Z37" s="92">
        <f t="shared" si="8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36"/>
    </row>
    <row r="38" spans="1:77" ht="22.5" customHeight="1" x14ac:dyDescent="0.25">
      <c r="A38" s="85">
        <v>30</v>
      </c>
      <c r="B38" s="113"/>
      <c r="C38" s="114"/>
      <c r="D38" s="114" t="s">
        <v>55</v>
      </c>
      <c r="E38" s="114"/>
      <c r="F38" s="114"/>
      <c r="G38" s="114"/>
      <c r="H38" s="114"/>
      <c r="I38" s="114" t="s">
        <v>55</v>
      </c>
      <c r="J38" s="114" t="s">
        <v>56</v>
      </c>
      <c r="K38" s="119"/>
      <c r="L38" s="127" t="s">
        <v>57</v>
      </c>
      <c r="M38" s="114"/>
      <c r="N38" s="114" t="s">
        <v>61</v>
      </c>
      <c r="O38" s="114"/>
      <c r="P38" s="119"/>
      <c r="Q38" s="119"/>
      <c r="R38" s="114" t="s">
        <v>62</v>
      </c>
      <c r="S38" s="114" t="s">
        <v>60</v>
      </c>
      <c r="T38" s="86">
        <f t="shared" si="4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5"/>
        <v>0</v>
      </c>
      <c r="Z38" s="92">
        <f t="shared" si="8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36"/>
    </row>
    <row r="39" spans="1:77" ht="22.5" customHeight="1" x14ac:dyDescent="0.25">
      <c r="A39" s="85">
        <v>31</v>
      </c>
      <c r="B39" s="113"/>
      <c r="C39" s="114"/>
      <c r="D39" s="114" t="s">
        <v>55</v>
      </c>
      <c r="E39" s="114"/>
      <c r="F39" s="114"/>
      <c r="G39" s="114"/>
      <c r="H39" s="114"/>
      <c r="I39" s="114" t="s">
        <v>55</v>
      </c>
      <c r="J39" s="114" t="s">
        <v>56</v>
      </c>
      <c r="K39" s="119"/>
      <c r="L39" s="127" t="s">
        <v>57</v>
      </c>
      <c r="M39" s="114"/>
      <c r="N39" s="114" t="s">
        <v>61</v>
      </c>
      <c r="O39" s="114"/>
      <c r="P39" s="119"/>
      <c r="Q39" s="119"/>
      <c r="R39" s="114" t="s">
        <v>62</v>
      </c>
      <c r="S39" s="114" t="s">
        <v>60</v>
      </c>
      <c r="T39" s="86">
        <f t="shared" si="4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5"/>
        <v>0</v>
      </c>
      <c r="Z39" s="92">
        <f t="shared" si="8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36"/>
    </row>
    <row r="40" spans="1:77" ht="22.5" customHeight="1" x14ac:dyDescent="0.25">
      <c r="A40" s="85">
        <v>32</v>
      </c>
      <c r="B40" s="113"/>
      <c r="C40" s="114"/>
      <c r="D40" s="114" t="s">
        <v>55</v>
      </c>
      <c r="E40" s="114"/>
      <c r="F40" s="114"/>
      <c r="G40" s="114"/>
      <c r="H40" s="114"/>
      <c r="I40" s="114" t="s">
        <v>55</v>
      </c>
      <c r="J40" s="114" t="s">
        <v>56</v>
      </c>
      <c r="K40" s="119"/>
      <c r="L40" s="127" t="s">
        <v>57</v>
      </c>
      <c r="M40" s="114"/>
      <c r="N40" s="114" t="s">
        <v>61</v>
      </c>
      <c r="O40" s="114"/>
      <c r="P40" s="119"/>
      <c r="Q40" s="119"/>
      <c r="R40" s="114" t="s">
        <v>62</v>
      </c>
      <c r="S40" s="114" t="s">
        <v>60</v>
      </c>
      <c r="T40" s="86">
        <f t="shared" si="4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5"/>
        <v>0</v>
      </c>
      <c r="Z40" s="92">
        <f t="shared" si="8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36"/>
    </row>
    <row r="41" spans="1:77" ht="22.5" customHeight="1" x14ac:dyDescent="0.25">
      <c r="A41" s="85">
        <v>33</v>
      </c>
      <c r="B41" s="113"/>
      <c r="C41" s="114"/>
      <c r="D41" s="114" t="s">
        <v>55</v>
      </c>
      <c r="E41" s="114"/>
      <c r="F41" s="114"/>
      <c r="G41" s="114"/>
      <c r="H41" s="114"/>
      <c r="I41" s="114" t="s">
        <v>55</v>
      </c>
      <c r="J41" s="114" t="s">
        <v>56</v>
      </c>
      <c r="K41" s="119"/>
      <c r="L41" s="127" t="s">
        <v>57</v>
      </c>
      <c r="M41" s="114"/>
      <c r="N41" s="114" t="s">
        <v>61</v>
      </c>
      <c r="O41" s="114"/>
      <c r="P41" s="119"/>
      <c r="Q41" s="119"/>
      <c r="R41" s="114" t="s">
        <v>62</v>
      </c>
      <c r="S41" s="114" t="s">
        <v>60</v>
      </c>
      <c r="T41" s="86">
        <f t="shared" si="4"/>
        <v>0</v>
      </c>
      <c r="U41" s="87">
        <f t="shared" si="1"/>
        <v>0</v>
      </c>
      <c r="V41" s="74"/>
      <c r="W41" s="91">
        <f t="shared" si="2"/>
        <v>0.35</v>
      </c>
      <c r="X41" s="92">
        <f t="shared" si="3"/>
        <v>0</v>
      </c>
      <c r="Y41" s="92">
        <f t="shared" si="5"/>
        <v>0</v>
      </c>
      <c r="Z41" s="92">
        <f t="shared" si="8"/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36"/>
    </row>
    <row r="42" spans="1:77" ht="22.5" customHeight="1" x14ac:dyDescent="0.25">
      <c r="A42" s="93">
        <v>34</v>
      </c>
      <c r="B42" s="115"/>
      <c r="C42" s="116"/>
      <c r="D42" s="116" t="s">
        <v>55</v>
      </c>
      <c r="E42" s="114"/>
      <c r="F42" s="114"/>
      <c r="G42" s="114"/>
      <c r="H42" s="116"/>
      <c r="I42" s="116" t="s">
        <v>55</v>
      </c>
      <c r="J42" s="116" t="s">
        <v>56</v>
      </c>
      <c r="K42" s="120"/>
      <c r="L42" s="127" t="s">
        <v>57</v>
      </c>
      <c r="M42" s="114"/>
      <c r="N42" s="116" t="s">
        <v>61</v>
      </c>
      <c r="O42" s="114"/>
      <c r="P42" s="120"/>
      <c r="Q42" s="120"/>
      <c r="R42" s="116" t="s">
        <v>62</v>
      </c>
      <c r="S42" s="116" t="s">
        <v>60</v>
      </c>
      <c r="T42" s="86">
        <f t="shared" si="4"/>
        <v>0</v>
      </c>
      <c r="U42" s="87">
        <f t="shared" si="1"/>
        <v>0</v>
      </c>
      <c r="V42" s="74"/>
      <c r="W42" s="91">
        <f t="shared" si="2"/>
        <v>0.35</v>
      </c>
      <c r="X42" s="92">
        <f t="shared" si="3"/>
        <v>0</v>
      </c>
      <c r="Y42" s="92">
        <f t="shared" si="5"/>
        <v>0</v>
      </c>
      <c r="Z42" s="92">
        <f t="shared" si="8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36"/>
    </row>
    <row r="43" spans="1:77" ht="22.5" customHeight="1" x14ac:dyDescent="0.25">
      <c r="A43" s="85">
        <v>35</v>
      </c>
      <c r="B43" s="113"/>
      <c r="C43" s="114"/>
      <c r="D43" s="114" t="s">
        <v>55</v>
      </c>
      <c r="E43" s="114"/>
      <c r="F43" s="114"/>
      <c r="G43" s="114"/>
      <c r="H43" s="114"/>
      <c r="I43" s="114" t="s">
        <v>55</v>
      </c>
      <c r="J43" s="114" t="s">
        <v>56</v>
      </c>
      <c r="K43" s="119"/>
      <c r="L43" s="127" t="s">
        <v>57</v>
      </c>
      <c r="M43" s="114"/>
      <c r="N43" s="114" t="s">
        <v>61</v>
      </c>
      <c r="O43" s="114"/>
      <c r="P43" s="119"/>
      <c r="Q43" s="119"/>
      <c r="R43" s="114" t="s">
        <v>62</v>
      </c>
      <c r="S43" s="114" t="s">
        <v>60</v>
      </c>
      <c r="T43" s="86">
        <f t="shared" si="4"/>
        <v>0</v>
      </c>
      <c r="U43" s="87">
        <f t="shared" si="1"/>
        <v>0</v>
      </c>
      <c r="V43" s="74"/>
      <c r="W43" s="91">
        <f t="shared" si="2"/>
        <v>0.35</v>
      </c>
      <c r="X43" s="92">
        <f t="shared" si="3"/>
        <v>0</v>
      </c>
      <c r="Y43" s="92">
        <f t="shared" si="5"/>
        <v>0</v>
      </c>
      <c r="Z43" s="92">
        <f t="shared" si="8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36"/>
    </row>
    <row r="44" spans="1:77" ht="22.5" customHeight="1" x14ac:dyDescent="0.25">
      <c r="A44" s="93">
        <v>36</v>
      </c>
      <c r="B44" s="115"/>
      <c r="C44" s="116"/>
      <c r="D44" s="116" t="s">
        <v>55</v>
      </c>
      <c r="E44" s="114"/>
      <c r="F44" s="114"/>
      <c r="G44" s="114"/>
      <c r="H44" s="116"/>
      <c r="I44" s="116" t="s">
        <v>55</v>
      </c>
      <c r="J44" s="116" t="s">
        <v>56</v>
      </c>
      <c r="K44" s="120"/>
      <c r="L44" s="127" t="s">
        <v>57</v>
      </c>
      <c r="M44" s="114"/>
      <c r="N44" s="116" t="s">
        <v>61</v>
      </c>
      <c r="O44" s="114"/>
      <c r="P44" s="120"/>
      <c r="Q44" s="120"/>
      <c r="R44" s="116" t="s">
        <v>62</v>
      </c>
      <c r="S44" s="116" t="s">
        <v>60</v>
      </c>
      <c r="T44" s="86">
        <f t="shared" si="4"/>
        <v>0</v>
      </c>
      <c r="U44" s="87">
        <f t="shared" si="1"/>
        <v>0</v>
      </c>
      <c r="V44" s="74"/>
      <c r="W44" s="91">
        <f t="shared" si="2"/>
        <v>0.35</v>
      </c>
      <c r="X44" s="92">
        <f t="shared" si="3"/>
        <v>0</v>
      </c>
      <c r="Y44" s="92">
        <f t="shared" si="5"/>
        <v>0</v>
      </c>
      <c r="Z44" s="92">
        <f t="shared" si="8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36"/>
    </row>
    <row r="45" spans="1:77" ht="22.5" customHeight="1" x14ac:dyDescent="0.25">
      <c r="A45" s="85">
        <v>37</v>
      </c>
      <c r="B45" s="113"/>
      <c r="C45" s="114"/>
      <c r="D45" s="114" t="s">
        <v>55</v>
      </c>
      <c r="E45" s="114"/>
      <c r="F45" s="114"/>
      <c r="G45" s="114"/>
      <c r="H45" s="114"/>
      <c r="I45" s="114" t="s">
        <v>55</v>
      </c>
      <c r="J45" s="114" t="s">
        <v>56</v>
      </c>
      <c r="K45" s="119"/>
      <c r="L45" s="127" t="s">
        <v>57</v>
      </c>
      <c r="M45" s="114"/>
      <c r="N45" s="114" t="s">
        <v>61</v>
      </c>
      <c r="O45" s="114"/>
      <c r="P45" s="119"/>
      <c r="Q45" s="119"/>
      <c r="R45" s="114" t="s">
        <v>62</v>
      </c>
      <c r="S45" s="114" t="s">
        <v>60</v>
      </c>
      <c r="T45" s="86">
        <f t="shared" si="4"/>
        <v>0</v>
      </c>
      <c r="U45" s="87">
        <f t="shared" si="1"/>
        <v>0</v>
      </c>
      <c r="V45" s="74"/>
      <c r="W45" s="91">
        <f t="shared" si="2"/>
        <v>0.35</v>
      </c>
      <c r="X45" s="92">
        <f t="shared" si="3"/>
        <v>0</v>
      </c>
      <c r="Y45" s="92">
        <f t="shared" si="5"/>
        <v>0</v>
      </c>
      <c r="Z45" s="92">
        <f t="shared" si="8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36"/>
    </row>
    <row r="46" spans="1:77" ht="22.5" customHeight="1" x14ac:dyDescent="0.25">
      <c r="A46" s="93">
        <v>38</v>
      </c>
      <c r="B46" s="115"/>
      <c r="C46" s="116"/>
      <c r="D46" s="114" t="s">
        <v>55</v>
      </c>
      <c r="E46" s="114"/>
      <c r="F46" s="114"/>
      <c r="G46" s="114"/>
      <c r="H46" s="116"/>
      <c r="I46" s="114" t="s">
        <v>55</v>
      </c>
      <c r="J46" s="114" t="s">
        <v>56</v>
      </c>
      <c r="K46" s="120"/>
      <c r="L46" s="127" t="s">
        <v>57</v>
      </c>
      <c r="M46" s="114"/>
      <c r="N46" s="116" t="s">
        <v>61</v>
      </c>
      <c r="O46" s="114"/>
      <c r="P46" s="120"/>
      <c r="Q46" s="120"/>
      <c r="R46" s="114" t="s">
        <v>62</v>
      </c>
      <c r="S46" s="116" t="s">
        <v>60</v>
      </c>
      <c r="T46" s="86">
        <f t="shared" si="4"/>
        <v>0</v>
      </c>
      <c r="U46" s="87">
        <f t="shared" si="1"/>
        <v>0</v>
      </c>
      <c r="V46" s="74"/>
      <c r="W46" s="91">
        <f t="shared" si="2"/>
        <v>0.35</v>
      </c>
      <c r="X46" s="92">
        <f t="shared" si="3"/>
        <v>0</v>
      </c>
      <c r="Y46" s="92">
        <f t="shared" si="5"/>
        <v>0</v>
      </c>
      <c r="Z46" s="92">
        <f t="shared" si="8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36"/>
    </row>
    <row r="47" spans="1:77" ht="22.5" customHeight="1" x14ac:dyDescent="0.25">
      <c r="A47" s="85">
        <v>39</v>
      </c>
      <c r="B47" s="113"/>
      <c r="C47" s="114"/>
      <c r="D47" s="114" t="s">
        <v>55</v>
      </c>
      <c r="E47" s="114"/>
      <c r="F47" s="114"/>
      <c r="G47" s="114"/>
      <c r="H47" s="114"/>
      <c r="I47" s="114" t="s">
        <v>55</v>
      </c>
      <c r="J47" s="114" t="s">
        <v>56</v>
      </c>
      <c r="K47" s="119"/>
      <c r="L47" s="127" t="s">
        <v>57</v>
      </c>
      <c r="M47" s="114"/>
      <c r="N47" s="114" t="s">
        <v>61</v>
      </c>
      <c r="O47" s="114"/>
      <c r="P47" s="119"/>
      <c r="Q47" s="119"/>
      <c r="R47" s="114" t="s">
        <v>62</v>
      </c>
      <c r="S47" s="114" t="s">
        <v>60</v>
      </c>
      <c r="T47" s="86">
        <f t="shared" si="4"/>
        <v>0</v>
      </c>
      <c r="U47" s="87">
        <f t="shared" si="1"/>
        <v>0</v>
      </c>
      <c r="V47" s="74"/>
      <c r="W47" s="91">
        <f t="shared" si="2"/>
        <v>0.35</v>
      </c>
      <c r="X47" s="92">
        <f t="shared" si="3"/>
        <v>0</v>
      </c>
      <c r="Y47" s="92">
        <f t="shared" si="5"/>
        <v>0</v>
      </c>
      <c r="Z47" s="92">
        <f t="shared" si="8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36"/>
    </row>
    <row r="48" spans="1:77" ht="22.5" customHeight="1" x14ac:dyDescent="0.25">
      <c r="A48" s="85">
        <v>40</v>
      </c>
      <c r="B48" s="113"/>
      <c r="C48" s="114"/>
      <c r="D48" s="114" t="s">
        <v>55</v>
      </c>
      <c r="E48" s="114"/>
      <c r="F48" s="114"/>
      <c r="G48" s="114"/>
      <c r="H48" s="114"/>
      <c r="I48" s="114" t="s">
        <v>55</v>
      </c>
      <c r="J48" s="114" t="s">
        <v>56</v>
      </c>
      <c r="K48" s="119"/>
      <c r="L48" s="127" t="s">
        <v>57</v>
      </c>
      <c r="M48" s="114"/>
      <c r="N48" s="114" t="s">
        <v>61</v>
      </c>
      <c r="O48" s="114"/>
      <c r="P48" s="119"/>
      <c r="Q48" s="119"/>
      <c r="R48" s="114" t="s">
        <v>62</v>
      </c>
      <c r="S48" s="114" t="s">
        <v>60</v>
      </c>
      <c r="T48" s="86">
        <f t="shared" si="4"/>
        <v>0</v>
      </c>
      <c r="U48" s="87">
        <f t="shared" si="1"/>
        <v>0</v>
      </c>
      <c r="V48" s="74"/>
      <c r="W48" s="91">
        <f t="shared" si="2"/>
        <v>0.35</v>
      </c>
      <c r="X48" s="92">
        <f t="shared" si="3"/>
        <v>0</v>
      </c>
      <c r="Y48" s="92">
        <f t="shared" si="5"/>
        <v>0</v>
      </c>
      <c r="Z48" s="92">
        <f t="shared" si="8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36"/>
    </row>
    <row r="49" spans="1:77" ht="22.5" customHeight="1" x14ac:dyDescent="0.25">
      <c r="A49" s="85">
        <v>41</v>
      </c>
      <c r="B49" s="113"/>
      <c r="C49" s="114"/>
      <c r="D49" s="114" t="s">
        <v>55</v>
      </c>
      <c r="E49" s="114"/>
      <c r="F49" s="114"/>
      <c r="G49" s="114"/>
      <c r="H49" s="114"/>
      <c r="I49" s="114" t="s">
        <v>55</v>
      </c>
      <c r="J49" s="114" t="s">
        <v>56</v>
      </c>
      <c r="K49" s="119"/>
      <c r="L49" s="127" t="s">
        <v>57</v>
      </c>
      <c r="M49" s="114"/>
      <c r="N49" s="114" t="s">
        <v>61</v>
      </c>
      <c r="O49" s="114"/>
      <c r="P49" s="119"/>
      <c r="Q49" s="119"/>
      <c r="R49" s="114" t="s">
        <v>62</v>
      </c>
      <c r="S49" s="114" t="s">
        <v>60</v>
      </c>
      <c r="T49" s="86">
        <f t="shared" si="4"/>
        <v>0</v>
      </c>
      <c r="U49" s="87">
        <f t="shared" si="1"/>
        <v>0</v>
      </c>
      <c r="V49" s="74"/>
      <c r="W49" s="91">
        <f t="shared" si="2"/>
        <v>0.35</v>
      </c>
      <c r="X49" s="92">
        <f t="shared" si="3"/>
        <v>0</v>
      </c>
      <c r="Y49" s="92">
        <f t="shared" si="5"/>
        <v>0</v>
      </c>
      <c r="Z49" s="92">
        <f t="shared" si="8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36"/>
    </row>
    <row r="50" spans="1:77" ht="22.5" customHeight="1" x14ac:dyDescent="0.25">
      <c r="A50" s="85">
        <v>42</v>
      </c>
      <c r="B50" s="113"/>
      <c r="C50" s="114"/>
      <c r="D50" s="114" t="s">
        <v>55</v>
      </c>
      <c r="E50" s="114"/>
      <c r="F50" s="114"/>
      <c r="G50" s="114"/>
      <c r="H50" s="114"/>
      <c r="I50" s="114" t="s">
        <v>55</v>
      </c>
      <c r="J50" s="114" t="s">
        <v>56</v>
      </c>
      <c r="K50" s="119"/>
      <c r="L50" s="127" t="s">
        <v>57</v>
      </c>
      <c r="M50" s="114"/>
      <c r="N50" s="114" t="s">
        <v>61</v>
      </c>
      <c r="O50" s="114"/>
      <c r="P50" s="119"/>
      <c r="Q50" s="119"/>
      <c r="R50" s="114" t="s">
        <v>62</v>
      </c>
      <c r="S50" s="114" t="s">
        <v>60</v>
      </c>
      <c r="T50" s="86">
        <f t="shared" si="4"/>
        <v>0</v>
      </c>
      <c r="U50" s="87">
        <f t="shared" si="1"/>
        <v>0</v>
      </c>
      <c r="V50" s="74"/>
      <c r="W50" s="91">
        <f t="shared" si="2"/>
        <v>0.35</v>
      </c>
      <c r="X50" s="92">
        <f t="shared" si="3"/>
        <v>0</v>
      </c>
      <c r="Y50" s="92">
        <f t="shared" si="5"/>
        <v>0</v>
      </c>
      <c r="Z50" s="92">
        <f t="shared" si="8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36"/>
    </row>
    <row r="51" spans="1:77" ht="22.5" customHeight="1" x14ac:dyDescent="0.25">
      <c r="A51" s="85">
        <v>43</v>
      </c>
      <c r="B51" s="113"/>
      <c r="C51" s="114"/>
      <c r="D51" s="114" t="s">
        <v>55</v>
      </c>
      <c r="E51" s="114"/>
      <c r="F51" s="114"/>
      <c r="G51" s="114"/>
      <c r="H51" s="114"/>
      <c r="I51" s="114" t="s">
        <v>55</v>
      </c>
      <c r="J51" s="114" t="s">
        <v>56</v>
      </c>
      <c r="K51" s="119"/>
      <c r="L51" s="127" t="s">
        <v>57</v>
      </c>
      <c r="M51" s="114"/>
      <c r="N51" s="114" t="s">
        <v>61</v>
      </c>
      <c r="O51" s="114"/>
      <c r="P51" s="119"/>
      <c r="Q51" s="119"/>
      <c r="R51" s="114" t="s">
        <v>62</v>
      </c>
      <c r="S51" s="114" t="s">
        <v>60</v>
      </c>
      <c r="T51" s="86">
        <f t="shared" si="4"/>
        <v>0</v>
      </c>
      <c r="U51" s="87">
        <f t="shared" si="1"/>
        <v>0</v>
      </c>
      <c r="V51" s="74"/>
      <c r="W51" s="91">
        <f t="shared" si="2"/>
        <v>0.35</v>
      </c>
      <c r="X51" s="92">
        <f t="shared" si="3"/>
        <v>0</v>
      </c>
      <c r="Y51" s="92">
        <f t="shared" si="5"/>
        <v>0</v>
      </c>
      <c r="Z51" s="92">
        <f t="shared" si="8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36"/>
    </row>
    <row r="52" spans="1:77" ht="22.5" customHeight="1" x14ac:dyDescent="0.25">
      <c r="A52" s="85">
        <v>44</v>
      </c>
      <c r="B52" s="113"/>
      <c r="C52" s="114"/>
      <c r="D52" s="114" t="s">
        <v>55</v>
      </c>
      <c r="E52" s="114"/>
      <c r="F52" s="114"/>
      <c r="G52" s="114"/>
      <c r="H52" s="114"/>
      <c r="I52" s="114" t="s">
        <v>55</v>
      </c>
      <c r="J52" s="114" t="s">
        <v>56</v>
      </c>
      <c r="K52" s="119"/>
      <c r="L52" s="127" t="s">
        <v>57</v>
      </c>
      <c r="M52" s="114"/>
      <c r="N52" s="114" t="s">
        <v>61</v>
      </c>
      <c r="O52" s="114"/>
      <c r="P52" s="119"/>
      <c r="Q52" s="119"/>
      <c r="R52" s="114" t="s">
        <v>62</v>
      </c>
      <c r="S52" s="114" t="s">
        <v>60</v>
      </c>
      <c r="T52" s="86">
        <f t="shared" si="4"/>
        <v>0</v>
      </c>
      <c r="U52" s="87">
        <f t="shared" si="1"/>
        <v>0</v>
      </c>
      <c r="V52" s="74"/>
      <c r="W52" s="91">
        <f t="shared" si="2"/>
        <v>0.35</v>
      </c>
      <c r="X52" s="92">
        <f t="shared" si="3"/>
        <v>0</v>
      </c>
      <c r="Y52" s="92">
        <f t="shared" si="5"/>
        <v>0</v>
      </c>
      <c r="Z52" s="92">
        <f t="shared" si="8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36"/>
    </row>
    <row r="53" spans="1:77" ht="22.5" customHeight="1" x14ac:dyDescent="0.25">
      <c r="A53" s="85">
        <v>45</v>
      </c>
      <c r="B53" s="113"/>
      <c r="C53" s="114"/>
      <c r="D53" s="114" t="s">
        <v>55</v>
      </c>
      <c r="E53" s="114"/>
      <c r="F53" s="114"/>
      <c r="G53" s="114"/>
      <c r="H53" s="114"/>
      <c r="I53" s="114" t="s">
        <v>55</v>
      </c>
      <c r="J53" s="114" t="s">
        <v>56</v>
      </c>
      <c r="K53" s="119"/>
      <c r="L53" s="127" t="s">
        <v>57</v>
      </c>
      <c r="M53" s="114"/>
      <c r="N53" s="114" t="s">
        <v>61</v>
      </c>
      <c r="O53" s="114"/>
      <c r="P53" s="119"/>
      <c r="Q53" s="119"/>
      <c r="R53" s="114" t="s">
        <v>62</v>
      </c>
      <c r="S53" s="114" t="s">
        <v>60</v>
      </c>
      <c r="T53" s="86">
        <f t="shared" si="4"/>
        <v>0</v>
      </c>
      <c r="U53" s="87">
        <f t="shared" si="1"/>
        <v>0</v>
      </c>
      <c r="V53" s="74"/>
      <c r="W53" s="91">
        <f t="shared" si="2"/>
        <v>0.35</v>
      </c>
      <c r="X53" s="92">
        <f t="shared" si="3"/>
        <v>0</v>
      </c>
      <c r="Y53" s="92">
        <f t="shared" si="5"/>
        <v>0</v>
      </c>
      <c r="Z53" s="92">
        <f t="shared" si="8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36"/>
    </row>
    <row r="54" spans="1:77" ht="22.5" customHeight="1" x14ac:dyDescent="0.25">
      <c r="A54" s="85">
        <v>46</v>
      </c>
      <c r="B54" s="113"/>
      <c r="C54" s="114"/>
      <c r="D54" s="114" t="s">
        <v>55</v>
      </c>
      <c r="E54" s="114"/>
      <c r="F54" s="114"/>
      <c r="G54" s="114"/>
      <c r="H54" s="114"/>
      <c r="I54" s="114" t="s">
        <v>55</v>
      </c>
      <c r="J54" s="114" t="s">
        <v>56</v>
      </c>
      <c r="K54" s="119"/>
      <c r="L54" s="127" t="s">
        <v>57</v>
      </c>
      <c r="M54" s="114"/>
      <c r="N54" s="114" t="s">
        <v>61</v>
      </c>
      <c r="O54" s="114"/>
      <c r="P54" s="119"/>
      <c r="Q54" s="119"/>
      <c r="R54" s="114" t="s">
        <v>62</v>
      </c>
      <c r="S54" s="114" t="s">
        <v>60</v>
      </c>
      <c r="T54" s="86">
        <f t="shared" si="4"/>
        <v>0</v>
      </c>
      <c r="U54" s="87">
        <f t="shared" si="1"/>
        <v>0</v>
      </c>
      <c r="V54" s="74"/>
      <c r="W54" s="91">
        <f t="shared" si="2"/>
        <v>0.35</v>
      </c>
      <c r="X54" s="92">
        <f t="shared" si="3"/>
        <v>0</v>
      </c>
      <c r="Y54" s="92">
        <f t="shared" si="5"/>
        <v>0</v>
      </c>
      <c r="Z54" s="92">
        <f t="shared" si="8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36"/>
    </row>
    <row r="55" spans="1:77" ht="22.5" customHeight="1" x14ac:dyDescent="0.25">
      <c r="A55" s="85">
        <v>47</v>
      </c>
      <c r="B55" s="113"/>
      <c r="C55" s="114"/>
      <c r="D55" s="114" t="s">
        <v>55</v>
      </c>
      <c r="E55" s="114"/>
      <c r="F55" s="114"/>
      <c r="G55" s="114"/>
      <c r="H55" s="114"/>
      <c r="I55" s="114" t="s">
        <v>55</v>
      </c>
      <c r="J55" s="114" t="s">
        <v>56</v>
      </c>
      <c r="K55" s="119"/>
      <c r="L55" s="127" t="s">
        <v>57</v>
      </c>
      <c r="M55" s="114"/>
      <c r="N55" s="114" t="s">
        <v>61</v>
      </c>
      <c r="O55" s="114"/>
      <c r="P55" s="119"/>
      <c r="Q55" s="119"/>
      <c r="R55" s="114" t="s">
        <v>62</v>
      </c>
      <c r="S55" s="114" t="s">
        <v>60</v>
      </c>
      <c r="T55" s="86">
        <f t="shared" si="4"/>
        <v>0</v>
      </c>
      <c r="U55" s="87">
        <f t="shared" si="1"/>
        <v>0</v>
      </c>
      <c r="V55" s="74"/>
      <c r="W55" s="91">
        <f t="shared" si="2"/>
        <v>0.35</v>
      </c>
      <c r="X55" s="92">
        <f t="shared" si="3"/>
        <v>0</v>
      </c>
      <c r="Y55" s="92">
        <f t="shared" si="5"/>
        <v>0</v>
      </c>
      <c r="Z55" s="92">
        <f t="shared" si="8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36"/>
    </row>
    <row r="56" spans="1:77" ht="22.5" customHeight="1" x14ac:dyDescent="0.25">
      <c r="A56" s="85">
        <v>48</v>
      </c>
      <c r="B56" s="113"/>
      <c r="C56" s="114"/>
      <c r="D56" s="114" t="s">
        <v>55</v>
      </c>
      <c r="E56" s="114"/>
      <c r="F56" s="114"/>
      <c r="G56" s="114"/>
      <c r="H56" s="114"/>
      <c r="I56" s="114" t="s">
        <v>55</v>
      </c>
      <c r="J56" s="114" t="s">
        <v>56</v>
      </c>
      <c r="K56" s="119"/>
      <c r="L56" s="127" t="s">
        <v>57</v>
      </c>
      <c r="M56" s="114"/>
      <c r="N56" s="114" t="s">
        <v>61</v>
      </c>
      <c r="O56" s="114"/>
      <c r="P56" s="119"/>
      <c r="Q56" s="119"/>
      <c r="R56" s="114" t="s">
        <v>62</v>
      </c>
      <c r="S56" s="114" t="s">
        <v>60</v>
      </c>
      <c r="T56" s="86">
        <f t="shared" si="4"/>
        <v>0</v>
      </c>
      <c r="U56" s="87">
        <f t="shared" si="1"/>
        <v>0</v>
      </c>
      <c r="V56" s="74"/>
      <c r="W56" s="91">
        <f t="shared" si="2"/>
        <v>0.35</v>
      </c>
      <c r="X56" s="92">
        <f t="shared" si="3"/>
        <v>0</v>
      </c>
      <c r="Y56" s="92">
        <f t="shared" si="5"/>
        <v>0</v>
      </c>
      <c r="Z56" s="92">
        <f t="shared" si="8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36"/>
    </row>
    <row r="57" spans="1:77" ht="22.5" customHeight="1" x14ac:dyDescent="0.25">
      <c r="A57" s="85">
        <v>49</v>
      </c>
      <c r="B57" s="113"/>
      <c r="C57" s="114"/>
      <c r="D57" s="114" t="s">
        <v>55</v>
      </c>
      <c r="E57" s="114"/>
      <c r="F57" s="114"/>
      <c r="G57" s="114"/>
      <c r="H57" s="114"/>
      <c r="I57" s="114" t="s">
        <v>55</v>
      </c>
      <c r="J57" s="114" t="s">
        <v>56</v>
      </c>
      <c r="K57" s="119"/>
      <c r="L57" s="127" t="s">
        <v>57</v>
      </c>
      <c r="M57" s="114"/>
      <c r="N57" s="114" t="s">
        <v>61</v>
      </c>
      <c r="O57" s="114"/>
      <c r="P57" s="119"/>
      <c r="Q57" s="119"/>
      <c r="R57" s="114" t="s">
        <v>62</v>
      </c>
      <c r="S57" s="114" t="s">
        <v>60</v>
      </c>
      <c r="T57" s="86">
        <f t="shared" si="4"/>
        <v>0</v>
      </c>
      <c r="U57" s="87">
        <f t="shared" si="1"/>
        <v>0</v>
      </c>
      <c r="V57" s="74"/>
      <c r="W57" s="91">
        <f t="shared" si="2"/>
        <v>0.35</v>
      </c>
      <c r="X57" s="92">
        <f t="shared" si="3"/>
        <v>0</v>
      </c>
      <c r="Y57" s="92">
        <f t="shared" si="5"/>
        <v>0</v>
      </c>
      <c r="Z57" s="92">
        <f t="shared" si="8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36"/>
    </row>
    <row r="58" spans="1:77" ht="22.5" customHeight="1" x14ac:dyDescent="0.25">
      <c r="A58" s="85">
        <v>50</v>
      </c>
      <c r="B58" s="113"/>
      <c r="C58" s="114"/>
      <c r="D58" s="114" t="s">
        <v>55</v>
      </c>
      <c r="E58" s="114"/>
      <c r="F58" s="114"/>
      <c r="G58" s="114"/>
      <c r="H58" s="114"/>
      <c r="I58" s="114" t="s">
        <v>55</v>
      </c>
      <c r="J58" s="114" t="s">
        <v>56</v>
      </c>
      <c r="K58" s="119"/>
      <c r="L58" s="127" t="s">
        <v>57</v>
      </c>
      <c r="M58" s="114"/>
      <c r="N58" s="114" t="s">
        <v>61</v>
      </c>
      <c r="O58" s="114"/>
      <c r="P58" s="119"/>
      <c r="Q58" s="119"/>
      <c r="R58" s="114" t="s">
        <v>62</v>
      </c>
      <c r="S58" s="114" t="s">
        <v>60</v>
      </c>
      <c r="T58" s="86">
        <f t="shared" si="4"/>
        <v>0</v>
      </c>
      <c r="U58" s="87">
        <f t="shared" si="1"/>
        <v>0</v>
      </c>
      <c r="V58" s="74"/>
      <c r="W58" s="91">
        <f t="shared" si="2"/>
        <v>0.35</v>
      </c>
      <c r="X58" s="92">
        <f t="shared" si="3"/>
        <v>0</v>
      </c>
      <c r="Y58" s="92">
        <f t="shared" si="5"/>
        <v>0</v>
      </c>
      <c r="Z58" s="92">
        <f t="shared" si="8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36"/>
    </row>
    <row r="59" spans="1:77" ht="22.5" customHeight="1" x14ac:dyDescent="0.25">
      <c r="A59" s="93">
        <v>51</v>
      </c>
      <c r="B59" s="115"/>
      <c r="C59" s="116"/>
      <c r="D59" s="116" t="s">
        <v>55</v>
      </c>
      <c r="E59" s="114"/>
      <c r="F59" s="114"/>
      <c r="G59" s="114"/>
      <c r="H59" s="116"/>
      <c r="I59" s="116" t="s">
        <v>55</v>
      </c>
      <c r="J59" s="116" t="s">
        <v>56</v>
      </c>
      <c r="K59" s="120"/>
      <c r="L59" s="127" t="s">
        <v>57</v>
      </c>
      <c r="M59" s="114"/>
      <c r="N59" s="116" t="s">
        <v>61</v>
      </c>
      <c r="O59" s="114"/>
      <c r="P59" s="120"/>
      <c r="Q59" s="120"/>
      <c r="R59" s="116" t="s">
        <v>62</v>
      </c>
      <c r="S59" s="116" t="s">
        <v>60</v>
      </c>
      <c r="T59" s="86">
        <f t="shared" si="4"/>
        <v>0</v>
      </c>
      <c r="U59" s="87">
        <f t="shared" si="1"/>
        <v>0</v>
      </c>
      <c r="V59" s="74"/>
      <c r="W59" s="91">
        <f t="shared" si="2"/>
        <v>0.35</v>
      </c>
      <c r="X59" s="92">
        <f t="shared" si="3"/>
        <v>0</v>
      </c>
      <c r="Y59" s="92">
        <f t="shared" si="5"/>
        <v>0</v>
      </c>
      <c r="Z59" s="92">
        <f t="shared" si="8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36"/>
    </row>
    <row r="60" spans="1:77" ht="22.5" customHeight="1" x14ac:dyDescent="0.25">
      <c r="A60" s="85">
        <v>52</v>
      </c>
      <c r="B60" s="113"/>
      <c r="C60" s="114"/>
      <c r="D60" s="114" t="s">
        <v>55</v>
      </c>
      <c r="E60" s="114"/>
      <c r="F60" s="114"/>
      <c r="G60" s="114"/>
      <c r="H60" s="114"/>
      <c r="I60" s="114" t="s">
        <v>55</v>
      </c>
      <c r="J60" s="114" t="s">
        <v>56</v>
      </c>
      <c r="K60" s="119"/>
      <c r="L60" s="127" t="s">
        <v>57</v>
      </c>
      <c r="M60" s="114"/>
      <c r="N60" s="114" t="s">
        <v>61</v>
      </c>
      <c r="O60" s="114"/>
      <c r="P60" s="119"/>
      <c r="Q60" s="119"/>
      <c r="R60" s="114" t="s">
        <v>62</v>
      </c>
      <c r="S60" s="114" t="s">
        <v>60</v>
      </c>
      <c r="T60" s="86">
        <f t="shared" si="4"/>
        <v>0</v>
      </c>
      <c r="U60" s="87">
        <f t="shared" si="1"/>
        <v>0</v>
      </c>
      <c r="V60" s="74"/>
      <c r="W60" s="91">
        <f t="shared" si="2"/>
        <v>0.35</v>
      </c>
      <c r="X60" s="92">
        <f t="shared" si="3"/>
        <v>0</v>
      </c>
      <c r="Y60" s="92">
        <f t="shared" si="5"/>
        <v>0</v>
      </c>
      <c r="Z60" s="92">
        <f t="shared" si="8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36"/>
    </row>
    <row r="61" spans="1:77" ht="22.5" customHeight="1" x14ac:dyDescent="0.25">
      <c r="A61" s="85">
        <v>53</v>
      </c>
      <c r="B61" s="113"/>
      <c r="C61" s="114"/>
      <c r="D61" s="114" t="s">
        <v>55</v>
      </c>
      <c r="E61" s="114"/>
      <c r="F61" s="114"/>
      <c r="G61" s="114"/>
      <c r="H61" s="114"/>
      <c r="I61" s="114" t="s">
        <v>55</v>
      </c>
      <c r="J61" s="114" t="s">
        <v>56</v>
      </c>
      <c r="K61" s="119"/>
      <c r="L61" s="127" t="s">
        <v>57</v>
      </c>
      <c r="M61" s="114"/>
      <c r="N61" s="114" t="s">
        <v>61</v>
      </c>
      <c r="O61" s="114"/>
      <c r="P61" s="119"/>
      <c r="Q61" s="119"/>
      <c r="R61" s="114" t="s">
        <v>62</v>
      </c>
      <c r="S61" s="114" t="s">
        <v>60</v>
      </c>
      <c r="T61" s="86">
        <f t="shared" si="4"/>
        <v>0</v>
      </c>
      <c r="U61" s="87">
        <f t="shared" si="1"/>
        <v>0</v>
      </c>
      <c r="V61" s="74"/>
      <c r="W61" s="91">
        <f t="shared" si="2"/>
        <v>0.35</v>
      </c>
      <c r="X61" s="92">
        <f t="shared" si="3"/>
        <v>0</v>
      </c>
      <c r="Y61" s="92">
        <f t="shared" si="5"/>
        <v>0</v>
      </c>
      <c r="Z61" s="92">
        <f t="shared" si="8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36"/>
    </row>
    <row r="62" spans="1:77" ht="22.5" customHeight="1" x14ac:dyDescent="0.25">
      <c r="A62" s="93">
        <v>54</v>
      </c>
      <c r="B62" s="115"/>
      <c r="C62" s="116"/>
      <c r="D62" s="116" t="s">
        <v>55</v>
      </c>
      <c r="E62" s="114"/>
      <c r="F62" s="114"/>
      <c r="G62" s="114"/>
      <c r="H62" s="116"/>
      <c r="I62" s="116" t="s">
        <v>55</v>
      </c>
      <c r="J62" s="116" t="s">
        <v>56</v>
      </c>
      <c r="K62" s="120"/>
      <c r="L62" s="127" t="s">
        <v>57</v>
      </c>
      <c r="M62" s="114"/>
      <c r="N62" s="116" t="s">
        <v>61</v>
      </c>
      <c r="O62" s="114"/>
      <c r="P62" s="120"/>
      <c r="Q62" s="120"/>
      <c r="R62" s="116" t="s">
        <v>62</v>
      </c>
      <c r="S62" s="116" t="s">
        <v>60</v>
      </c>
      <c r="T62" s="86">
        <f t="shared" si="4"/>
        <v>0</v>
      </c>
      <c r="U62" s="87">
        <f t="shared" si="1"/>
        <v>0</v>
      </c>
      <c r="V62" s="74"/>
      <c r="W62" s="91">
        <f t="shared" si="2"/>
        <v>0.35</v>
      </c>
      <c r="X62" s="92">
        <f t="shared" si="3"/>
        <v>0</v>
      </c>
      <c r="Y62" s="92">
        <f t="shared" si="5"/>
        <v>0</v>
      </c>
      <c r="Z62" s="92">
        <f t="shared" si="8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36"/>
    </row>
    <row r="63" spans="1:77" ht="22.5" customHeight="1" x14ac:dyDescent="0.25">
      <c r="A63" s="93">
        <v>55</v>
      </c>
      <c r="B63" s="115"/>
      <c r="C63" s="116"/>
      <c r="D63" s="114" t="s">
        <v>55</v>
      </c>
      <c r="E63" s="114"/>
      <c r="F63" s="114"/>
      <c r="G63" s="114"/>
      <c r="H63" s="116"/>
      <c r="I63" s="114" t="s">
        <v>55</v>
      </c>
      <c r="J63" s="114" t="s">
        <v>56</v>
      </c>
      <c r="K63" s="120"/>
      <c r="L63" s="127" t="s">
        <v>57</v>
      </c>
      <c r="M63" s="114"/>
      <c r="N63" s="116" t="s">
        <v>61</v>
      </c>
      <c r="O63" s="114"/>
      <c r="P63" s="120"/>
      <c r="Q63" s="120"/>
      <c r="R63" s="114" t="s">
        <v>62</v>
      </c>
      <c r="S63" s="116" t="s">
        <v>60</v>
      </c>
      <c r="T63" s="86">
        <f t="shared" si="4"/>
        <v>0</v>
      </c>
      <c r="U63" s="87">
        <f t="shared" si="1"/>
        <v>0</v>
      </c>
      <c r="V63" s="74"/>
      <c r="W63" s="91">
        <f t="shared" si="2"/>
        <v>0.35</v>
      </c>
      <c r="X63" s="92">
        <f t="shared" si="3"/>
        <v>0</v>
      </c>
      <c r="Y63" s="92">
        <f t="shared" si="5"/>
        <v>0</v>
      </c>
      <c r="Z63" s="92">
        <f t="shared" si="8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36"/>
    </row>
    <row r="64" spans="1:77" ht="22.5" customHeight="1" x14ac:dyDescent="0.25">
      <c r="A64" s="93">
        <v>56</v>
      </c>
      <c r="B64" s="115"/>
      <c r="C64" s="116"/>
      <c r="D64" s="114" t="s">
        <v>55</v>
      </c>
      <c r="E64" s="114"/>
      <c r="F64" s="114"/>
      <c r="G64" s="114"/>
      <c r="H64" s="116"/>
      <c r="I64" s="114" t="s">
        <v>55</v>
      </c>
      <c r="J64" s="114" t="s">
        <v>56</v>
      </c>
      <c r="K64" s="120"/>
      <c r="L64" s="127" t="s">
        <v>57</v>
      </c>
      <c r="M64" s="114"/>
      <c r="N64" s="116" t="s">
        <v>61</v>
      </c>
      <c r="O64" s="114"/>
      <c r="P64" s="120"/>
      <c r="Q64" s="120"/>
      <c r="R64" s="114" t="s">
        <v>62</v>
      </c>
      <c r="S64" s="116" t="s">
        <v>60</v>
      </c>
      <c r="T64" s="86">
        <f t="shared" si="4"/>
        <v>0</v>
      </c>
      <c r="U64" s="87">
        <f t="shared" si="1"/>
        <v>0</v>
      </c>
      <c r="V64" s="74"/>
      <c r="W64" s="91">
        <f t="shared" si="2"/>
        <v>0.35</v>
      </c>
      <c r="X64" s="92">
        <f t="shared" si="3"/>
        <v>0</v>
      </c>
      <c r="Y64" s="92">
        <f t="shared" si="5"/>
        <v>0</v>
      </c>
      <c r="Z64" s="92">
        <f t="shared" si="8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36"/>
    </row>
    <row r="65" spans="1:77" ht="22.5" customHeight="1" x14ac:dyDescent="0.25">
      <c r="A65" s="93">
        <v>57</v>
      </c>
      <c r="B65" s="115"/>
      <c r="C65" s="116"/>
      <c r="D65" s="114" t="s">
        <v>55</v>
      </c>
      <c r="E65" s="114"/>
      <c r="F65" s="114"/>
      <c r="G65" s="114"/>
      <c r="H65" s="116"/>
      <c r="I65" s="114" t="s">
        <v>55</v>
      </c>
      <c r="J65" s="114" t="s">
        <v>56</v>
      </c>
      <c r="K65" s="120"/>
      <c r="L65" s="127" t="s">
        <v>57</v>
      </c>
      <c r="M65" s="114"/>
      <c r="N65" s="116" t="s">
        <v>61</v>
      </c>
      <c r="O65" s="114"/>
      <c r="P65" s="120"/>
      <c r="Q65" s="120"/>
      <c r="R65" s="114" t="s">
        <v>62</v>
      </c>
      <c r="S65" s="116" t="s">
        <v>60</v>
      </c>
      <c r="T65" s="86">
        <f t="shared" si="4"/>
        <v>0</v>
      </c>
      <c r="U65" s="87">
        <f t="shared" si="1"/>
        <v>0</v>
      </c>
      <c r="V65" s="74"/>
      <c r="W65" s="91">
        <f t="shared" si="2"/>
        <v>0.35</v>
      </c>
      <c r="X65" s="92">
        <f t="shared" si="3"/>
        <v>0</v>
      </c>
      <c r="Y65" s="92">
        <f t="shared" si="5"/>
        <v>0</v>
      </c>
      <c r="Z65" s="92">
        <f t="shared" si="8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36"/>
    </row>
    <row r="66" spans="1:77" ht="22.5" customHeight="1" x14ac:dyDescent="0.25">
      <c r="A66" s="85">
        <v>58</v>
      </c>
      <c r="B66" s="113"/>
      <c r="C66" s="114"/>
      <c r="D66" s="114" t="s">
        <v>55</v>
      </c>
      <c r="E66" s="114"/>
      <c r="F66" s="114"/>
      <c r="G66" s="114"/>
      <c r="H66" s="114"/>
      <c r="I66" s="114" t="s">
        <v>55</v>
      </c>
      <c r="J66" s="114" t="s">
        <v>56</v>
      </c>
      <c r="K66" s="119"/>
      <c r="L66" s="127" t="s">
        <v>57</v>
      </c>
      <c r="M66" s="114"/>
      <c r="N66" s="114" t="s">
        <v>61</v>
      </c>
      <c r="O66" s="114"/>
      <c r="P66" s="119"/>
      <c r="Q66" s="119"/>
      <c r="R66" s="114" t="s">
        <v>62</v>
      </c>
      <c r="S66" s="114" t="s">
        <v>60</v>
      </c>
      <c r="T66" s="86">
        <f t="shared" si="4"/>
        <v>0</v>
      </c>
      <c r="U66" s="87">
        <f t="shared" si="1"/>
        <v>0</v>
      </c>
      <c r="V66" s="74"/>
      <c r="W66" s="91">
        <f t="shared" si="2"/>
        <v>0.35</v>
      </c>
      <c r="X66" s="92">
        <f t="shared" si="3"/>
        <v>0</v>
      </c>
      <c r="Y66" s="92">
        <f t="shared" si="5"/>
        <v>0</v>
      </c>
      <c r="Z66" s="92">
        <f t="shared" si="8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36"/>
    </row>
    <row r="67" spans="1:77" ht="22.5" customHeight="1" x14ac:dyDescent="0.25">
      <c r="A67" s="85">
        <v>59</v>
      </c>
      <c r="B67" s="113"/>
      <c r="C67" s="114"/>
      <c r="D67" s="114" t="s">
        <v>55</v>
      </c>
      <c r="E67" s="114"/>
      <c r="F67" s="114"/>
      <c r="G67" s="114"/>
      <c r="H67" s="114"/>
      <c r="I67" s="114" t="s">
        <v>55</v>
      </c>
      <c r="J67" s="114" t="s">
        <v>56</v>
      </c>
      <c r="K67" s="119"/>
      <c r="L67" s="127" t="s">
        <v>57</v>
      </c>
      <c r="M67" s="114"/>
      <c r="N67" s="114" t="s">
        <v>61</v>
      </c>
      <c r="O67" s="114"/>
      <c r="P67" s="119"/>
      <c r="Q67" s="119"/>
      <c r="R67" s="114" t="s">
        <v>62</v>
      </c>
      <c r="S67" s="114" t="s">
        <v>60</v>
      </c>
      <c r="T67" s="86">
        <f t="shared" si="4"/>
        <v>0</v>
      </c>
      <c r="U67" s="87">
        <f t="shared" si="1"/>
        <v>0</v>
      </c>
      <c r="V67" s="74"/>
      <c r="W67" s="91">
        <f t="shared" si="2"/>
        <v>0.35</v>
      </c>
      <c r="X67" s="92">
        <f t="shared" si="3"/>
        <v>0</v>
      </c>
      <c r="Y67" s="92">
        <f t="shared" si="5"/>
        <v>0</v>
      </c>
      <c r="Z67" s="92">
        <f t="shared" si="8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36"/>
    </row>
    <row r="68" spans="1:77" ht="22.5" customHeight="1" x14ac:dyDescent="0.25">
      <c r="A68" s="85">
        <v>60</v>
      </c>
      <c r="B68" s="113"/>
      <c r="C68" s="114"/>
      <c r="D68" s="114" t="s">
        <v>55</v>
      </c>
      <c r="E68" s="114"/>
      <c r="F68" s="114"/>
      <c r="G68" s="114"/>
      <c r="H68" s="114"/>
      <c r="I68" s="114" t="s">
        <v>55</v>
      </c>
      <c r="J68" s="114" t="s">
        <v>56</v>
      </c>
      <c r="K68" s="119"/>
      <c r="L68" s="127" t="s">
        <v>57</v>
      </c>
      <c r="M68" s="114"/>
      <c r="N68" s="114" t="s">
        <v>61</v>
      </c>
      <c r="O68" s="114"/>
      <c r="P68" s="119"/>
      <c r="Q68" s="119"/>
      <c r="R68" s="114" t="s">
        <v>62</v>
      </c>
      <c r="S68" s="114" t="s">
        <v>60</v>
      </c>
      <c r="T68" s="86">
        <f t="shared" si="4"/>
        <v>0</v>
      </c>
      <c r="U68" s="87">
        <f t="shared" si="1"/>
        <v>0</v>
      </c>
      <c r="V68" s="74"/>
      <c r="W68" s="91">
        <f t="shared" si="2"/>
        <v>0.35</v>
      </c>
      <c r="X68" s="92">
        <f t="shared" si="3"/>
        <v>0</v>
      </c>
      <c r="Y68" s="92">
        <f t="shared" si="5"/>
        <v>0</v>
      </c>
      <c r="Z68" s="92">
        <f t="shared" si="8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36"/>
    </row>
    <row r="69" spans="1:77" ht="22.5" customHeight="1" x14ac:dyDescent="0.25">
      <c r="A69" s="85">
        <v>61</v>
      </c>
      <c r="B69" s="113"/>
      <c r="C69" s="114"/>
      <c r="D69" s="114" t="s">
        <v>55</v>
      </c>
      <c r="E69" s="114"/>
      <c r="F69" s="114"/>
      <c r="G69" s="114"/>
      <c r="H69" s="114"/>
      <c r="I69" s="114" t="s">
        <v>55</v>
      </c>
      <c r="J69" s="114" t="s">
        <v>56</v>
      </c>
      <c r="K69" s="119"/>
      <c r="L69" s="127" t="s">
        <v>57</v>
      </c>
      <c r="M69" s="114"/>
      <c r="N69" s="114" t="s">
        <v>61</v>
      </c>
      <c r="O69" s="114"/>
      <c r="P69" s="119"/>
      <c r="Q69" s="119"/>
      <c r="R69" s="114" t="s">
        <v>62</v>
      </c>
      <c r="S69" s="114" t="s">
        <v>60</v>
      </c>
      <c r="T69" s="86">
        <f t="shared" si="4"/>
        <v>0</v>
      </c>
      <c r="U69" s="87">
        <f t="shared" si="1"/>
        <v>0</v>
      </c>
      <c r="V69" s="74"/>
      <c r="W69" s="91">
        <f t="shared" si="2"/>
        <v>0.35</v>
      </c>
      <c r="X69" s="92">
        <f t="shared" si="3"/>
        <v>0</v>
      </c>
      <c r="Y69" s="92">
        <f t="shared" si="5"/>
        <v>0</v>
      </c>
      <c r="Z69" s="92">
        <f t="shared" si="8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36"/>
    </row>
    <row r="70" spans="1:77" ht="22.5" customHeight="1" x14ac:dyDescent="0.25">
      <c r="A70" s="85">
        <v>62</v>
      </c>
      <c r="B70" s="113"/>
      <c r="C70" s="114"/>
      <c r="D70" s="114" t="s">
        <v>55</v>
      </c>
      <c r="E70" s="114"/>
      <c r="F70" s="114"/>
      <c r="G70" s="114"/>
      <c r="H70" s="114"/>
      <c r="I70" s="114" t="s">
        <v>55</v>
      </c>
      <c r="J70" s="114" t="s">
        <v>56</v>
      </c>
      <c r="K70" s="119"/>
      <c r="L70" s="127" t="s">
        <v>57</v>
      </c>
      <c r="M70" s="114"/>
      <c r="N70" s="114" t="s">
        <v>61</v>
      </c>
      <c r="O70" s="114"/>
      <c r="P70" s="119"/>
      <c r="Q70" s="119"/>
      <c r="R70" s="114" t="s">
        <v>62</v>
      </c>
      <c r="S70" s="114" t="s">
        <v>60</v>
      </c>
      <c r="T70" s="86">
        <f t="shared" si="4"/>
        <v>0</v>
      </c>
      <c r="U70" s="87">
        <f t="shared" si="1"/>
        <v>0</v>
      </c>
      <c r="V70" s="74"/>
      <c r="W70" s="91">
        <f t="shared" si="2"/>
        <v>0.35</v>
      </c>
      <c r="X70" s="92">
        <f t="shared" si="3"/>
        <v>0</v>
      </c>
      <c r="Y70" s="92">
        <f t="shared" si="5"/>
        <v>0</v>
      </c>
      <c r="Z70" s="92">
        <f t="shared" si="8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36"/>
    </row>
    <row r="71" spans="1:77" ht="22.5" customHeight="1" x14ac:dyDescent="0.25">
      <c r="A71" s="85">
        <v>63</v>
      </c>
      <c r="B71" s="113"/>
      <c r="C71" s="114"/>
      <c r="D71" s="114" t="s">
        <v>55</v>
      </c>
      <c r="E71" s="114"/>
      <c r="F71" s="114"/>
      <c r="G71" s="114"/>
      <c r="H71" s="114"/>
      <c r="I71" s="114" t="s">
        <v>55</v>
      </c>
      <c r="J71" s="114" t="s">
        <v>56</v>
      </c>
      <c r="K71" s="119"/>
      <c r="L71" s="127" t="s">
        <v>57</v>
      </c>
      <c r="M71" s="114"/>
      <c r="N71" s="114" t="s">
        <v>61</v>
      </c>
      <c r="O71" s="114"/>
      <c r="P71" s="119"/>
      <c r="Q71" s="119"/>
      <c r="R71" s="114" t="s">
        <v>62</v>
      </c>
      <c r="S71" s="114" t="s">
        <v>60</v>
      </c>
      <c r="T71" s="86">
        <f t="shared" si="4"/>
        <v>0</v>
      </c>
      <c r="U71" s="87">
        <f t="shared" si="1"/>
        <v>0</v>
      </c>
      <c r="V71" s="74"/>
      <c r="W71" s="91">
        <f t="shared" si="2"/>
        <v>0.35</v>
      </c>
      <c r="X71" s="92">
        <f t="shared" si="3"/>
        <v>0</v>
      </c>
      <c r="Y71" s="92">
        <f t="shared" si="5"/>
        <v>0</v>
      </c>
      <c r="Z71" s="92">
        <f t="shared" si="8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36"/>
    </row>
    <row r="72" spans="1:77" ht="22.5" customHeight="1" x14ac:dyDescent="0.25">
      <c r="A72" s="85">
        <v>64</v>
      </c>
      <c r="B72" s="113"/>
      <c r="C72" s="114"/>
      <c r="D72" s="114" t="s">
        <v>55</v>
      </c>
      <c r="E72" s="114"/>
      <c r="F72" s="114"/>
      <c r="G72" s="114"/>
      <c r="H72" s="114"/>
      <c r="I72" s="114" t="s">
        <v>55</v>
      </c>
      <c r="J72" s="114" t="s">
        <v>56</v>
      </c>
      <c r="K72" s="119"/>
      <c r="L72" s="127" t="s">
        <v>57</v>
      </c>
      <c r="M72" s="114"/>
      <c r="N72" s="114" t="s">
        <v>61</v>
      </c>
      <c r="O72" s="114"/>
      <c r="P72" s="119"/>
      <c r="Q72" s="119"/>
      <c r="R72" s="114" t="s">
        <v>62</v>
      </c>
      <c r="S72" s="114" t="s">
        <v>60</v>
      </c>
      <c r="T72" s="86">
        <f t="shared" si="4"/>
        <v>0</v>
      </c>
      <c r="U72" s="87">
        <f t="shared" si="1"/>
        <v>0</v>
      </c>
      <c r="V72" s="74"/>
      <c r="W72" s="91">
        <f t="shared" si="2"/>
        <v>0.35</v>
      </c>
      <c r="X72" s="92">
        <f t="shared" si="3"/>
        <v>0</v>
      </c>
      <c r="Y72" s="92">
        <f t="shared" si="5"/>
        <v>0</v>
      </c>
      <c r="Z72" s="92">
        <f t="shared" si="8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36"/>
    </row>
    <row r="73" spans="1:77" ht="22.5" customHeight="1" x14ac:dyDescent="0.25">
      <c r="A73" s="85">
        <v>65</v>
      </c>
      <c r="B73" s="113"/>
      <c r="C73" s="114"/>
      <c r="D73" s="114" t="s">
        <v>55</v>
      </c>
      <c r="E73" s="114"/>
      <c r="F73" s="114"/>
      <c r="G73" s="114"/>
      <c r="H73" s="114"/>
      <c r="I73" s="114" t="s">
        <v>55</v>
      </c>
      <c r="J73" s="114" t="s">
        <v>56</v>
      </c>
      <c r="K73" s="119"/>
      <c r="L73" s="127" t="s">
        <v>57</v>
      </c>
      <c r="M73" s="114"/>
      <c r="N73" s="114" t="s">
        <v>61</v>
      </c>
      <c r="O73" s="114"/>
      <c r="P73" s="119"/>
      <c r="Q73" s="119"/>
      <c r="R73" s="114" t="s">
        <v>62</v>
      </c>
      <c r="S73" s="114" t="s">
        <v>60</v>
      </c>
      <c r="T73" s="86">
        <f t="shared" si="4"/>
        <v>0</v>
      </c>
      <c r="U73" s="87">
        <f t="shared" si="1"/>
        <v>0</v>
      </c>
      <c r="V73" s="74"/>
      <c r="W73" s="91">
        <f t="shared" si="2"/>
        <v>0.35</v>
      </c>
      <c r="X73" s="92">
        <f t="shared" si="3"/>
        <v>0</v>
      </c>
      <c r="Y73" s="92">
        <f t="shared" si="5"/>
        <v>0</v>
      </c>
      <c r="Z73" s="92">
        <f t="shared" si="8"/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36"/>
    </row>
    <row r="74" spans="1:77" ht="22.5" customHeight="1" x14ac:dyDescent="0.25">
      <c r="A74" s="85">
        <v>66</v>
      </c>
      <c r="B74" s="113"/>
      <c r="C74" s="114"/>
      <c r="D74" s="114" t="s">
        <v>55</v>
      </c>
      <c r="E74" s="114"/>
      <c r="F74" s="114"/>
      <c r="G74" s="114"/>
      <c r="H74" s="114"/>
      <c r="I74" s="114" t="s">
        <v>55</v>
      </c>
      <c r="J74" s="114" t="s">
        <v>56</v>
      </c>
      <c r="K74" s="119"/>
      <c r="L74" s="127" t="s">
        <v>57</v>
      </c>
      <c r="M74" s="114"/>
      <c r="N74" s="114" t="s">
        <v>61</v>
      </c>
      <c r="O74" s="114"/>
      <c r="P74" s="119"/>
      <c r="Q74" s="119"/>
      <c r="R74" s="114" t="s">
        <v>62</v>
      </c>
      <c r="S74" s="114" t="s">
        <v>60</v>
      </c>
      <c r="T74" s="86">
        <f t="shared" si="4"/>
        <v>0</v>
      </c>
      <c r="U74" s="87">
        <f t="shared" si="1"/>
        <v>0</v>
      </c>
      <c r="V74" s="74"/>
      <c r="W74" s="91">
        <f t="shared" si="2"/>
        <v>0.35</v>
      </c>
      <c r="X74" s="92">
        <f t="shared" si="3"/>
        <v>0</v>
      </c>
      <c r="Y74" s="92">
        <f t="shared" si="5"/>
        <v>0</v>
      </c>
      <c r="Z74" s="92">
        <f t="shared" ref="Z74:Z137" si="9">IF(M74&lt;0,-1,1)*(VLOOKUP(R74,$A$203:$BU$205,VLOOKUP($E$2,$A$208:$B$219,2,FALSE)+1,FALSE)/100*ABS(Q74))</f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36"/>
    </row>
    <row r="75" spans="1:77" ht="22.5" customHeight="1" x14ac:dyDescent="0.25">
      <c r="A75" s="85">
        <v>67</v>
      </c>
      <c r="B75" s="113"/>
      <c r="C75" s="114"/>
      <c r="D75" s="114" t="s">
        <v>55</v>
      </c>
      <c r="E75" s="114"/>
      <c r="F75" s="114"/>
      <c r="G75" s="114"/>
      <c r="H75" s="114"/>
      <c r="I75" s="114" t="s">
        <v>55</v>
      </c>
      <c r="J75" s="114" t="s">
        <v>56</v>
      </c>
      <c r="K75" s="119"/>
      <c r="L75" s="127" t="s">
        <v>57</v>
      </c>
      <c r="M75" s="114"/>
      <c r="N75" s="114" t="s">
        <v>61</v>
      </c>
      <c r="O75" s="114"/>
      <c r="P75" s="119"/>
      <c r="Q75" s="119"/>
      <c r="R75" s="114" t="s">
        <v>62</v>
      </c>
      <c r="S75" s="114" t="s">
        <v>60</v>
      </c>
      <c r="T75" s="86">
        <f t="shared" si="4"/>
        <v>0</v>
      </c>
      <c r="U75" s="87">
        <f t="shared" si="1"/>
        <v>0</v>
      </c>
      <c r="V75" s="74"/>
      <c r="W75" s="91">
        <f t="shared" si="2"/>
        <v>0.35</v>
      </c>
      <c r="X75" s="92">
        <f t="shared" si="3"/>
        <v>0</v>
      </c>
      <c r="Y75" s="92">
        <f t="shared" si="5"/>
        <v>0</v>
      </c>
      <c r="Z75" s="92">
        <f t="shared" si="9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36"/>
    </row>
    <row r="76" spans="1:77" ht="22.5" customHeight="1" x14ac:dyDescent="0.25">
      <c r="A76" s="93">
        <v>68</v>
      </c>
      <c r="B76" s="115"/>
      <c r="C76" s="116"/>
      <c r="D76" s="116" t="s">
        <v>55</v>
      </c>
      <c r="E76" s="114"/>
      <c r="F76" s="114"/>
      <c r="G76" s="114"/>
      <c r="H76" s="116"/>
      <c r="I76" s="116" t="s">
        <v>55</v>
      </c>
      <c r="J76" s="116" t="s">
        <v>56</v>
      </c>
      <c r="K76" s="120"/>
      <c r="L76" s="127" t="s">
        <v>57</v>
      </c>
      <c r="M76" s="114"/>
      <c r="N76" s="116" t="s">
        <v>61</v>
      </c>
      <c r="O76" s="114"/>
      <c r="P76" s="120"/>
      <c r="Q76" s="120"/>
      <c r="R76" s="116" t="s">
        <v>62</v>
      </c>
      <c r="S76" s="116" t="s">
        <v>60</v>
      </c>
      <c r="T76" s="86">
        <f t="shared" si="4"/>
        <v>0</v>
      </c>
      <c r="U76" s="87">
        <f t="shared" si="1"/>
        <v>0</v>
      </c>
      <c r="V76" s="74"/>
      <c r="W76" s="91">
        <f t="shared" si="2"/>
        <v>0.35</v>
      </c>
      <c r="X76" s="92">
        <f t="shared" si="3"/>
        <v>0</v>
      </c>
      <c r="Y76" s="92">
        <f t="shared" si="5"/>
        <v>0</v>
      </c>
      <c r="Z76" s="92">
        <f t="shared" si="9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36"/>
    </row>
    <row r="77" spans="1:77" ht="22.5" customHeight="1" x14ac:dyDescent="0.25">
      <c r="A77" s="85">
        <v>69</v>
      </c>
      <c r="B77" s="113"/>
      <c r="C77" s="114"/>
      <c r="D77" s="114" t="s">
        <v>55</v>
      </c>
      <c r="E77" s="114"/>
      <c r="F77" s="114"/>
      <c r="G77" s="114"/>
      <c r="H77" s="114"/>
      <c r="I77" s="114" t="s">
        <v>55</v>
      </c>
      <c r="J77" s="114" t="s">
        <v>56</v>
      </c>
      <c r="K77" s="119"/>
      <c r="L77" s="127" t="s">
        <v>57</v>
      </c>
      <c r="M77" s="114"/>
      <c r="N77" s="114" t="s">
        <v>61</v>
      </c>
      <c r="O77" s="114"/>
      <c r="P77" s="119"/>
      <c r="Q77" s="119"/>
      <c r="R77" s="114" t="s">
        <v>62</v>
      </c>
      <c r="S77" s="114" t="s">
        <v>60</v>
      </c>
      <c r="T77" s="86">
        <f t="shared" si="4"/>
        <v>0</v>
      </c>
      <c r="U77" s="87">
        <f t="shared" si="1"/>
        <v>0</v>
      </c>
      <c r="V77" s="74"/>
      <c r="W77" s="91">
        <f t="shared" si="2"/>
        <v>0.35</v>
      </c>
      <c r="X77" s="92">
        <f t="shared" si="3"/>
        <v>0</v>
      </c>
      <c r="Y77" s="92">
        <f t="shared" si="5"/>
        <v>0</v>
      </c>
      <c r="Z77" s="92">
        <f t="shared" si="9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36"/>
    </row>
    <row r="78" spans="1:77" ht="22.5" customHeight="1" x14ac:dyDescent="0.25">
      <c r="A78" s="85">
        <v>70</v>
      </c>
      <c r="B78" s="113"/>
      <c r="C78" s="114"/>
      <c r="D78" s="114" t="s">
        <v>55</v>
      </c>
      <c r="E78" s="114"/>
      <c r="F78" s="114"/>
      <c r="G78" s="114"/>
      <c r="H78" s="114"/>
      <c r="I78" s="114" t="s">
        <v>55</v>
      </c>
      <c r="J78" s="114" t="s">
        <v>56</v>
      </c>
      <c r="K78" s="119"/>
      <c r="L78" s="127" t="s">
        <v>57</v>
      </c>
      <c r="M78" s="114"/>
      <c r="N78" s="114" t="s">
        <v>61</v>
      </c>
      <c r="O78" s="114"/>
      <c r="P78" s="119"/>
      <c r="Q78" s="119"/>
      <c r="R78" s="114" t="s">
        <v>62</v>
      </c>
      <c r="S78" s="114" t="s">
        <v>60</v>
      </c>
      <c r="T78" s="86">
        <f t="shared" si="4"/>
        <v>0</v>
      </c>
      <c r="U78" s="87">
        <f t="shared" si="1"/>
        <v>0</v>
      </c>
      <c r="V78" s="74"/>
      <c r="W78" s="91">
        <f t="shared" si="2"/>
        <v>0.35</v>
      </c>
      <c r="X78" s="92">
        <f t="shared" si="3"/>
        <v>0</v>
      </c>
      <c r="Y78" s="92">
        <f t="shared" si="5"/>
        <v>0</v>
      </c>
      <c r="Z78" s="92">
        <f t="shared" si="9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36"/>
    </row>
    <row r="79" spans="1:77" ht="22.5" customHeight="1" x14ac:dyDescent="0.25">
      <c r="A79" s="85">
        <v>71</v>
      </c>
      <c r="B79" s="113"/>
      <c r="C79" s="114"/>
      <c r="D79" s="114" t="s">
        <v>55</v>
      </c>
      <c r="E79" s="114"/>
      <c r="F79" s="114"/>
      <c r="G79" s="114"/>
      <c r="H79" s="114"/>
      <c r="I79" s="114" t="s">
        <v>55</v>
      </c>
      <c r="J79" s="114" t="s">
        <v>56</v>
      </c>
      <c r="K79" s="119"/>
      <c r="L79" s="127" t="s">
        <v>57</v>
      </c>
      <c r="M79" s="114"/>
      <c r="N79" s="114" t="s">
        <v>61</v>
      </c>
      <c r="O79" s="114"/>
      <c r="P79" s="119"/>
      <c r="Q79" s="119"/>
      <c r="R79" s="114" t="s">
        <v>62</v>
      </c>
      <c r="S79" s="114" t="s">
        <v>60</v>
      </c>
      <c r="T79" s="86">
        <f t="shared" si="4"/>
        <v>0</v>
      </c>
      <c r="U79" s="87">
        <f t="shared" si="1"/>
        <v>0</v>
      </c>
      <c r="V79" s="74"/>
      <c r="W79" s="91">
        <f t="shared" si="2"/>
        <v>0.35</v>
      </c>
      <c r="X79" s="92">
        <f t="shared" si="3"/>
        <v>0</v>
      </c>
      <c r="Y79" s="92">
        <f t="shared" si="5"/>
        <v>0</v>
      </c>
      <c r="Z79" s="92">
        <f t="shared" si="9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36"/>
    </row>
    <row r="80" spans="1:77" ht="22.5" customHeight="1" x14ac:dyDescent="0.25">
      <c r="A80" s="93">
        <v>72</v>
      </c>
      <c r="B80" s="115"/>
      <c r="C80" s="116"/>
      <c r="D80" s="116" t="s">
        <v>55</v>
      </c>
      <c r="E80" s="114"/>
      <c r="F80" s="114"/>
      <c r="G80" s="114"/>
      <c r="H80" s="116"/>
      <c r="I80" s="116" t="s">
        <v>55</v>
      </c>
      <c r="J80" s="116" t="s">
        <v>56</v>
      </c>
      <c r="K80" s="120"/>
      <c r="L80" s="127" t="s">
        <v>57</v>
      </c>
      <c r="M80" s="114"/>
      <c r="N80" s="116" t="s">
        <v>61</v>
      </c>
      <c r="O80" s="114"/>
      <c r="P80" s="120"/>
      <c r="Q80" s="120"/>
      <c r="R80" s="116" t="s">
        <v>62</v>
      </c>
      <c r="S80" s="116" t="s">
        <v>60</v>
      </c>
      <c r="T80" s="86">
        <f t="shared" si="4"/>
        <v>0</v>
      </c>
      <c r="U80" s="87">
        <f t="shared" si="1"/>
        <v>0</v>
      </c>
      <c r="V80" s="74"/>
      <c r="W80" s="91">
        <f t="shared" si="2"/>
        <v>0.35</v>
      </c>
      <c r="X80" s="92">
        <f t="shared" si="3"/>
        <v>0</v>
      </c>
      <c r="Y80" s="92">
        <f t="shared" si="5"/>
        <v>0</v>
      </c>
      <c r="Z80" s="92">
        <f t="shared" si="9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36"/>
    </row>
    <row r="81" spans="1:77" ht="22.5" customHeight="1" x14ac:dyDescent="0.25">
      <c r="A81" s="93">
        <v>73</v>
      </c>
      <c r="B81" s="115"/>
      <c r="C81" s="116"/>
      <c r="D81" s="114" t="s">
        <v>55</v>
      </c>
      <c r="E81" s="114"/>
      <c r="F81" s="114"/>
      <c r="G81" s="114"/>
      <c r="H81" s="116"/>
      <c r="I81" s="114" t="s">
        <v>55</v>
      </c>
      <c r="J81" s="114" t="s">
        <v>56</v>
      </c>
      <c r="K81" s="120"/>
      <c r="L81" s="127" t="s">
        <v>57</v>
      </c>
      <c r="M81" s="114"/>
      <c r="N81" s="116" t="s">
        <v>61</v>
      </c>
      <c r="O81" s="114"/>
      <c r="P81" s="120"/>
      <c r="Q81" s="120"/>
      <c r="R81" s="114" t="s">
        <v>62</v>
      </c>
      <c r="S81" s="116" t="s">
        <v>60</v>
      </c>
      <c r="T81" s="86">
        <f t="shared" si="4"/>
        <v>0</v>
      </c>
      <c r="U81" s="87">
        <f t="shared" si="1"/>
        <v>0</v>
      </c>
      <c r="V81" s="74"/>
      <c r="W81" s="91">
        <f t="shared" si="2"/>
        <v>0.35</v>
      </c>
      <c r="X81" s="92">
        <f t="shared" si="3"/>
        <v>0</v>
      </c>
      <c r="Y81" s="92">
        <f t="shared" si="5"/>
        <v>0</v>
      </c>
      <c r="Z81" s="92">
        <f t="shared" si="9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36"/>
    </row>
    <row r="82" spans="1:77" ht="22.5" customHeight="1" x14ac:dyDescent="0.25">
      <c r="A82" s="85">
        <v>74</v>
      </c>
      <c r="B82" s="113"/>
      <c r="C82" s="114"/>
      <c r="D82" s="114" t="s">
        <v>55</v>
      </c>
      <c r="E82" s="114"/>
      <c r="F82" s="114"/>
      <c r="G82" s="114"/>
      <c r="H82" s="114"/>
      <c r="I82" s="114" t="s">
        <v>55</v>
      </c>
      <c r="J82" s="114" t="s">
        <v>56</v>
      </c>
      <c r="K82" s="119"/>
      <c r="L82" s="127" t="s">
        <v>57</v>
      </c>
      <c r="M82" s="114"/>
      <c r="N82" s="114" t="s">
        <v>61</v>
      </c>
      <c r="O82" s="114"/>
      <c r="P82" s="119"/>
      <c r="Q82" s="119"/>
      <c r="R82" s="114" t="s">
        <v>62</v>
      </c>
      <c r="S82" s="114" t="s">
        <v>60</v>
      </c>
      <c r="T82" s="86">
        <f t="shared" si="4"/>
        <v>0</v>
      </c>
      <c r="U82" s="87">
        <f t="shared" si="1"/>
        <v>0</v>
      </c>
      <c r="V82" s="74"/>
      <c r="W82" s="91">
        <f t="shared" si="2"/>
        <v>0.35</v>
      </c>
      <c r="X82" s="92">
        <f t="shared" si="3"/>
        <v>0</v>
      </c>
      <c r="Y82" s="92">
        <f t="shared" si="5"/>
        <v>0</v>
      </c>
      <c r="Z82" s="92">
        <f t="shared" si="9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36"/>
    </row>
    <row r="83" spans="1:77" ht="22.5" customHeight="1" x14ac:dyDescent="0.25">
      <c r="A83" s="85">
        <v>75</v>
      </c>
      <c r="B83" s="113"/>
      <c r="C83" s="114"/>
      <c r="D83" s="114" t="s">
        <v>55</v>
      </c>
      <c r="E83" s="114"/>
      <c r="F83" s="114"/>
      <c r="G83" s="114"/>
      <c r="H83" s="114"/>
      <c r="I83" s="114" t="s">
        <v>55</v>
      </c>
      <c r="J83" s="114" t="s">
        <v>56</v>
      </c>
      <c r="K83" s="119"/>
      <c r="L83" s="127" t="s">
        <v>57</v>
      </c>
      <c r="M83" s="114"/>
      <c r="N83" s="114" t="s">
        <v>61</v>
      </c>
      <c r="O83" s="114"/>
      <c r="P83" s="119"/>
      <c r="Q83" s="119"/>
      <c r="R83" s="114" t="s">
        <v>62</v>
      </c>
      <c r="S83" s="114" t="s">
        <v>60</v>
      </c>
      <c r="T83" s="86">
        <f t="shared" si="4"/>
        <v>0</v>
      </c>
      <c r="U83" s="87">
        <f t="shared" si="1"/>
        <v>0</v>
      </c>
      <c r="V83" s="74"/>
      <c r="W83" s="91">
        <f t="shared" si="2"/>
        <v>0.35</v>
      </c>
      <c r="X83" s="92">
        <f t="shared" si="3"/>
        <v>0</v>
      </c>
      <c r="Y83" s="92">
        <f t="shared" si="5"/>
        <v>0</v>
      </c>
      <c r="Z83" s="92">
        <f t="shared" si="9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36"/>
    </row>
    <row r="84" spans="1:77" ht="22.5" customHeight="1" x14ac:dyDescent="0.25">
      <c r="A84" s="93">
        <v>76</v>
      </c>
      <c r="B84" s="115"/>
      <c r="C84" s="116"/>
      <c r="D84" s="114" t="s">
        <v>55</v>
      </c>
      <c r="E84" s="114"/>
      <c r="F84" s="114"/>
      <c r="G84" s="114"/>
      <c r="H84" s="116"/>
      <c r="I84" s="114" t="s">
        <v>55</v>
      </c>
      <c r="J84" s="114" t="s">
        <v>56</v>
      </c>
      <c r="K84" s="120"/>
      <c r="L84" s="127" t="s">
        <v>57</v>
      </c>
      <c r="M84" s="114"/>
      <c r="N84" s="116" t="s">
        <v>61</v>
      </c>
      <c r="O84" s="114"/>
      <c r="P84" s="120"/>
      <c r="Q84" s="120"/>
      <c r="R84" s="114" t="s">
        <v>62</v>
      </c>
      <c r="S84" s="116" t="s">
        <v>60</v>
      </c>
      <c r="T84" s="86">
        <f t="shared" si="4"/>
        <v>0</v>
      </c>
      <c r="U84" s="87">
        <f t="shared" si="1"/>
        <v>0</v>
      </c>
      <c r="V84" s="74"/>
      <c r="W84" s="91">
        <f t="shared" si="2"/>
        <v>0.35</v>
      </c>
      <c r="X84" s="92">
        <f t="shared" si="3"/>
        <v>0</v>
      </c>
      <c r="Y84" s="92">
        <f t="shared" si="5"/>
        <v>0</v>
      </c>
      <c r="Z84" s="92">
        <f t="shared" si="9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36"/>
    </row>
    <row r="85" spans="1:77" ht="22.5" customHeight="1" x14ac:dyDescent="0.25">
      <c r="A85" s="85">
        <v>77</v>
      </c>
      <c r="B85" s="113"/>
      <c r="C85" s="114"/>
      <c r="D85" s="114" t="s">
        <v>55</v>
      </c>
      <c r="E85" s="114"/>
      <c r="F85" s="114"/>
      <c r="G85" s="114"/>
      <c r="H85" s="114"/>
      <c r="I85" s="114" t="s">
        <v>55</v>
      </c>
      <c r="J85" s="114" t="s">
        <v>56</v>
      </c>
      <c r="K85" s="119"/>
      <c r="L85" s="127" t="s">
        <v>57</v>
      </c>
      <c r="M85" s="114"/>
      <c r="N85" s="114" t="s">
        <v>61</v>
      </c>
      <c r="O85" s="114"/>
      <c r="P85" s="119"/>
      <c r="Q85" s="119"/>
      <c r="R85" s="114" t="s">
        <v>62</v>
      </c>
      <c r="S85" s="114" t="s">
        <v>60</v>
      </c>
      <c r="T85" s="86">
        <f t="shared" si="4"/>
        <v>0</v>
      </c>
      <c r="U85" s="87">
        <f t="shared" si="1"/>
        <v>0</v>
      </c>
      <c r="V85" s="74"/>
      <c r="W85" s="91">
        <f t="shared" si="2"/>
        <v>0.35</v>
      </c>
      <c r="X85" s="92">
        <f t="shared" si="3"/>
        <v>0</v>
      </c>
      <c r="Y85" s="92">
        <f t="shared" si="5"/>
        <v>0</v>
      </c>
      <c r="Z85" s="92">
        <f t="shared" si="9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36"/>
    </row>
    <row r="86" spans="1:77" ht="22.5" customHeight="1" x14ac:dyDescent="0.25">
      <c r="A86" s="85">
        <v>78</v>
      </c>
      <c r="B86" s="113"/>
      <c r="C86" s="114"/>
      <c r="D86" s="114" t="s">
        <v>55</v>
      </c>
      <c r="E86" s="114"/>
      <c r="F86" s="114"/>
      <c r="G86" s="114"/>
      <c r="H86" s="114"/>
      <c r="I86" s="114" t="s">
        <v>55</v>
      </c>
      <c r="J86" s="114" t="s">
        <v>56</v>
      </c>
      <c r="K86" s="119"/>
      <c r="L86" s="127" t="s">
        <v>57</v>
      </c>
      <c r="M86" s="114"/>
      <c r="N86" s="114" t="s">
        <v>61</v>
      </c>
      <c r="O86" s="114"/>
      <c r="P86" s="119"/>
      <c r="Q86" s="119"/>
      <c r="R86" s="114" t="s">
        <v>62</v>
      </c>
      <c r="S86" s="114" t="s">
        <v>60</v>
      </c>
      <c r="T86" s="86">
        <f t="shared" si="4"/>
        <v>0</v>
      </c>
      <c r="U86" s="87">
        <f t="shared" si="1"/>
        <v>0</v>
      </c>
      <c r="V86" s="74"/>
      <c r="W86" s="91">
        <f t="shared" si="2"/>
        <v>0.35</v>
      </c>
      <c r="X86" s="92">
        <f t="shared" si="3"/>
        <v>0</v>
      </c>
      <c r="Y86" s="92">
        <f t="shared" si="5"/>
        <v>0</v>
      </c>
      <c r="Z86" s="92">
        <f t="shared" si="9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36"/>
    </row>
    <row r="87" spans="1:77" ht="22.5" customHeight="1" x14ac:dyDescent="0.25">
      <c r="A87" s="85">
        <v>79</v>
      </c>
      <c r="B87" s="113"/>
      <c r="C87" s="114"/>
      <c r="D87" s="114" t="s">
        <v>55</v>
      </c>
      <c r="E87" s="114"/>
      <c r="F87" s="114"/>
      <c r="G87" s="114"/>
      <c r="H87" s="114"/>
      <c r="I87" s="114" t="s">
        <v>55</v>
      </c>
      <c r="J87" s="114" t="s">
        <v>56</v>
      </c>
      <c r="K87" s="119"/>
      <c r="L87" s="127" t="s">
        <v>57</v>
      </c>
      <c r="M87" s="114"/>
      <c r="N87" s="114" t="s">
        <v>61</v>
      </c>
      <c r="O87" s="114"/>
      <c r="P87" s="119"/>
      <c r="Q87" s="119"/>
      <c r="R87" s="114" t="s">
        <v>62</v>
      </c>
      <c r="S87" s="114" t="s">
        <v>60</v>
      </c>
      <c r="T87" s="86">
        <f t="shared" si="4"/>
        <v>0</v>
      </c>
      <c r="U87" s="87">
        <f t="shared" si="1"/>
        <v>0</v>
      </c>
      <c r="V87" s="74"/>
      <c r="W87" s="91">
        <f t="shared" si="2"/>
        <v>0.35</v>
      </c>
      <c r="X87" s="92">
        <f t="shared" si="3"/>
        <v>0</v>
      </c>
      <c r="Y87" s="92">
        <f t="shared" si="5"/>
        <v>0</v>
      </c>
      <c r="Z87" s="92">
        <f t="shared" si="9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36"/>
    </row>
    <row r="88" spans="1:77" ht="22.5" customHeight="1" x14ac:dyDescent="0.25">
      <c r="A88" s="85">
        <v>80</v>
      </c>
      <c r="B88" s="113"/>
      <c r="C88" s="114"/>
      <c r="D88" s="114" t="s">
        <v>55</v>
      </c>
      <c r="E88" s="114"/>
      <c r="F88" s="114"/>
      <c r="G88" s="114"/>
      <c r="H88" s="114"/>
      <c r="I88" s="114" t="s">
        <v>55</v>
      </c>
      <c r="J88" s="114" t="s">
        <v>56</v>
      </c>
      <c r="K88" s="119"/>
      <c r="L88" s="127" t="s">
        <v>57</v>
      </c>
      <c r="M88" s="114"/>
      <c r="N88" s="114" t="s">
        <v>61</v>
      </c>
      <c r="O88" s="114"/>
      <c r="P88" s="119"/>
      <c r="Q88" s="119"/>
      <c r="R88" s="114" t="s">
        <v>62</v>
      </c>
      <c r="S88" s="114" t="s">
        <v>60</v>
      </c>
      <c r="T88" s="86">
        <f t="shared" si="4"/>
        <v>0</v>
      </c>
      <c r="U88" s="87">
        <f t="shared" si="1"/>
        <v>0</v>
      </c>
      <c r="V88" s="74"/>
      <c r="W88" s="91">
        <f t="shared" si="2"/>
        <v>0.35</v>
      </c>
      <c r="X88" s="92">
        <f t="shared" si="3"/>
        <v>0</v>
      </c>
      <c r="Y88" s="92">
        <f t="shared" si="5"/>
        <v>0</v>
      </c>
      <c r="Z88" s="92">
        <f t="shared" si="9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36"/>
    </row>
    <row r="89" spans="1:77" ht="22.5" customHeight="1" x14ac:dyDescent="0.25">
      <c r="A89" s="85">
        <v>81</v>
      </c>
      <c r="B89" s="113"/>
      <c r="C89" s="114"/>
      <c r="D89" s="114" t="s">
        <v>55</v>
      </c>
      <c r="E89" s="114"/>
      <c r="F89" s="114"/>
      <c r="G89" s="114"/>
      <c r="H89" s="114"/>
      <c r="I89" s="114" t="s">
        <v>55</v>
      </c>
      <c r="J89" s="114" t="s">
        <v>56</v>
      </c>
      <c r="K89" s="119"/>
      <c r="L89" s="127" t="s">
        <v>57</v>
      </c>
      <c r="M89" s="114"/>
      <c r="N89" s="114" t="s">
        <v>61</v>
      </c>
      <c r="O89" s="114"/>
      <c r="P89" s="119"/>
      <c r="Q89" s="119"/>
      <c r="R89" s="114" t="s">
        <v>62</v>
      </c>
      <c r="S89" s="114" t="s">
        <v>60</v>
      </c>
      <c r="T89" s="86">
        <f t="shared" si="4"/>
        <v>0</v>
      </c>
      <c r="U89" s="87">
        <f t="shared" si="1"/>
        <v>0</v>
      </c>
      <c r="V89" s="74"/>
      <c r="W89" s="91">
        <f t="shared" si="2"/>
        <v>0.35</v>
      </c>
      <c r="X89" s="92">
        <f t="shared" si="3"/>
        <v>0</v>
      </c>
      <c r="Y89" s="92">
        <f t="shared" si="5"/>
        <v>0</v>
      </c>
      <c r="Z89" s="92">
        <f t="shared" si="9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36"/>
    </row>
    <row r="90" spans="1:77" ht="22.5" customHeight="1" x14ac:dyDescent="0.25">
      <c r="A90" s="85">
        <v>82</v>
      </c>
      <c r="B90" s="113"/>
      <c r="C90" s="114"/>
      <c r="D90" s="114" t="s">
        <v>55</v>
      </c>
      <c r="E90" s="114"/>
      <c r="F90" s="114"/>
      <c r="G90" s="114"/>
      <c r="H90" s="114"/>
      <c r="I90" s="114" t="s">
        <v>55</v>
      </c>
      <c r="J90" s="114" t="s">
        <v>56</v>
      </c>
      <c r="K90" s="119"/>
      <c r="L90" s="127" t="s">
        <v>57</v>
      </c>
      <c r="M90" s="114"/>
      <c r="N90" s="114" t="s">
        <v>61</v>
      </c>
      <c r="O90" s="114"/>
      <c r="P90" s="119"/>
      <c r="Q90" s="119"/>
      <c r="R90" s="114" t="s">
        <v>62</v>
      </c>
      <c r="S90" s="114" t="s">
        <v>60</v>
      </c>
      <c r="T90" s="86">
        <f t="shared" si="4"/>
        <v>0</v>
      </c>
      <c r="U90" s="87">
        <f t="shared" si="1"/>
        <v>0</v>
      </c>
      <c r="V90" s="74"/>
      <c r="W90" s="91">
        <f t="shared" si="2"/>
        <v>0.35</v>
      </c>
      <c r="X90" s="92">
        <f t="shared" si="3"/>
        <v>0</v>
      </c>
      <c r="Y90" s="92">
        <f t="shared" si="5"/>
        <v>0</v>
      </c>
      <c r="Z90" s="92">
        <f t="shared" si="9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36"/>
    </row>
    <row r="91" spans="1:77" ht="22.5" customHeight="1" x14ac:dyDescent="0.25">
      <c r="A91" s="85">
        <v>83</v>
      </c>
      <c r="B91" s="113"/>
      <c r="C91" s="114"/>
      <c r="D91" s="114" t="s">
        <v>55</v>
      </c>
      <c r="E91" s="114"/>
      <c r="F91" s="114"/>
      <c r="G91" s="114"/>
      <c r="H91" s="114"/>
      <c r="I91" s="114" t="s">
        <v>55</v>
      </c>
      <c r="J91" s="114" t="s">
        <v>56</v>
      </c>
      <c r="K91" s="119"/>
      <c r="L91" s="127" t="s">
        <v>57</v>
      </c>
      <c r="M91" s="114"/>
      <c r="N91" s="114" t="s">
        <v>61</v>
      </c>
      <c r="O91" s="114"/>
      <c r="P91" s="119"/>
      <c r="Q91" s="119"/>
      <c r="R91" s="114" t="s">
        <v>62</v>
      </c>
      <c r="S91" s="114" t="s">
        <v>60</v>
      </c>
      <c r="T91" s="86">
        <f t="shared" si="4"/>
        <v>0</v>
      </c>
      <c r="U91" s="87">
        <f t="shared" si="1"/>
        <v>0</v>
      </c>
      <c r="V91" s="74"/>
      <c r="W91" s="91">
        <f t="shared" si="2"/>
        <v>0.35</v>
      </c>
      <c r="X91" s="92">
        <f t="shared" si="3"/>
        <v>0</v>
      </c>
      <c r="Y91" s="92">
        <f t="shared" si="5"/>
        <v>0</v>
      </c>
      <c r="Z91" s="92">
        <f t="shared" si="9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36"/>
    </row>
    <row r="92" spans="1:77" ht="22.5" customHeight="1" x14ac:dyDescent="0.25">
      <c r="A92" s="85">
        <v>84</v>
      </c>
      <c r="B92" s="113"/>
      <c r="C92" s="114"/>
      <c r="D92" s="114" t="s">
        <v>55</v>
      </c>
      <c r="E92" s="114"/>
      <c r="F92" s="114"/>
      <c r="G92" s="114"/>
      <c r="H92" s="114"/>
      <c r="I92" s="114" t="s">
        <v>55</v>
      </c>
      <c r="J92" s="114" t="s">
        <v>56</v>
      </c>
      <c r="K92" s="119"/>
      <c r="L92" s="127" t="s">
        <v>57</v>
      </c>
      <c r="M92" s="114"/>
      <c r="N92" s="114" t="s">
        <v>61</v>
      </c>
      <c r="O92" s="114"/>
      <c r="P92" s="119"/>
      <c r="Q92" s="119"/>
      <c r="R92" s="114" t="s">
        <v>62</v>
      </c>
      <c r="S92" s="114" t="s">
        <v>60</v>
      </c>
      <c r="T92" s="86">
        <f t="shared" si="4"/>
        <v>0</v>
      </c>
      <c r="U92" s="87">
        <f t="shared" si="1"/>
        <v>0</v>
      </c>
      <c r="V92" s="74"/>
      <c r="W92" s="91">
        <f t="shared" si="2"/>
        <v>0.35</v>
      </c>
      <c r="X92" s="92">
        <f t="shared" si="3"/>
        <v>0</v>
      </c>
      <c r="Y92" s="92">
        <f t="shared" si="5"/>
        <v>0</v>
      </c>
      <c r="Z92" s="92">
        <f t="shared" si="9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36"/>
    </row>
    <row r="93" spans="1:77" ht="22.5" customHeight="1" x14ac:dyDescent="0.25">
      <c r="A93" s="93">
        <v>85</v>
      </c>
      <c r="B93" s="115"/>
      <c r="C93" s="116"/>
      <c r="D93" s="116" t="s">
        <v>55</v>
      </c>
      <c r="E93" s="114"/>
      <c r="F93" s="114"/>
      <c r="G93" s="114"/>
      <c r="H93" s="116"/>
      <c r="I93" s="116" t="s">
        <v>55</v>
      </c>
      <c r="J93" s="116" t="s">
        <v>56</v>
      </c>
      <c r="K93" s="120"/>
      <c r="L93" s="127" t="s">
        <v>57</v>
      </c>
      <c r="M93" s="114"/>
      <c r="N93" s="116" t="s">
        <v>61</v>
      </c>
      <c r="O93" s="114"/>
      <c r="P93" s="120"/>
      <c r="Q93" s="120"/>
      <c r="R93" s="116" t="s">
        <v>62</v>
      </c>
      <c r="S93" s="116" t="s">
        <v>60</v>
      </c>
      <c r="T93" s="86">
        <f t="shared" si="4"/>
        <v>0</v>
      </c>
      <c r="U93" s="87">
        <f t="shared" si="1"/>
        <v>0</v>
      </c>
      <c r="V93" s="74"/>
      <c r="W93" s="91">
        <f t="shared" si="2"/>
        <v>0.35</v>
      </c>
      <c r="X93" s="92">
        <f t="shared" si="3"/>
        <v>0</v>
      </c>
      <c r="Y93" s="92">
        <f t="shared" si="5"/>
        <v>0</v>
      </c>
      <c r="Z93" s="92">
        <f t="shared" si="9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36"/>
    </row>
    <row r="94" spans="1:77" ht="22.5" customHeight="1" x14ac:dyDescent="0.25">
      <c r="A94" s="85">
        <v>86</v>
      </c>
      <c r="B94" s="113"/>
      <c r="C94" s="114"/>
      <c r="D94" s="114" t="s">
        <v>55</v>
      </c>
      <c r="E94" s="114"/>
      <c r="F94" s="114"/>
      <c r="G94" s="114"/>
      <c r="H94" s="114"/>
      <c r="I94" s="114" t="s">
        <v>55</v>
      </c>
      <c r="J94" s="114" t="s">
        <v>56</v>
      </c>
      <c r="K94" s="119"/>
      <c r="L94" s="127" t="s">
        <v>57</v>
      </c>
      <c r="M94" s="114"/>
      <c r="N94" s="114" t="s">
        <v>61</v>
      </c>
      <c r="O94" s="114"/>
      <c r="P94" s="119"/>
      <c r="Q94" s="119"/>
      <c r="R94" s="114" t="s">
        <v>62</v>
      </c>
      <c r="S94" s="114" t="s">
        <v>60</v>
      </c>
      <c r="T94" s="86">
        <f t="shared" si="4"/>
        <v>0</v>
      </c>
      <c r="U94" s="87">
        <f t="shared" si="1"/>
        <v>0</v>
      </c>
      <c r="V94" s="74"/>
      <c r="W94" s="91">
        <f t="shared" si="2"/>
        <v>0.35</v>
      </c>
      <c r="X94" s="92">
        <f t="shared" si="3"/>
        <v>0</v>
      </c>
      <c r="Y94" s="92">
        <f t="shared" si="5"/>
        <v>0</v>
      </c>
      <c r="Z94" s="92">
        <f t="shared" si="9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36"/>
    </row>
    <row r="95" spans="1:77" ht="22.5" customHeight="1" x14ac:dyDescent="0.25">
      <c r="A95" s="85">
        <v>87</v>
      </c>
      <c r="B95" s="113"/>
      <c r="C95" s="114"/>
      <c r="D95" s="114" t="s">
        <v>55</v>
      </c>
      <c r="E95" s="114"/>
      <c r="F95" s="114"/>
      <c r="G95" s="114"/>
      <c r="H95" s="114"/>
      <c r="I95" s="114" t="s">
        <v>55</v>
      </c>
      <c r="J95" s="114" t="s">
        <v>56</v>
      </c>
      <c r="K95" s="119"/>
      <c r="L95" s="127" t="s">
        <v>57</v>
      </c>
      <c r="M95" s="114"/>
      <c r="N95" s="114" t="s">
        <v>61</v>
      </c>
      <c r="O95" s="114"/>
      <c r="P95" s="119"/>
      <c r="Q95" s="119"/>
      <c r="R95" s="114" t="s">
        <v>62</v>
      </c>
      <c r="S95" s="114" t="s">
        <v>60</v>
      </c>
      <c r="T95" s="86">
        <f t="shared" si="4"/>
        <v>0</v>
      </c>
      <c r="U95" s="87">
        <f t="shared" si="1"/>
        <v>0</v>
      </c>
      <c r="V95" s="74"/>
      <c r="W95" s="91">
        <f t="shared" si="2"/>
        <v>0.35</v>
      </c>
      <c r="X95" s="92">
        <f t="shared" si="3"/>
        <v>0</v>
      </c>
      <c r="Y95" s="92">
        <f t="shared" si="5"/>
        <v>0</v>
      </c>
      <c r="Z95" s="92">
        <f t="shared" si="9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36"/>
    </row>
    <row r="96" spans="1:77" ht="22.5" customHeight="1" x14ac:dyDescent="0.25">
      <c r="A96" s="85">
        <v>88</v>
      </c>
      <c r="B96" s="113"/>
      <c r="C96" s="114"/>
      <c r="D96" s="114" t="s">
        <v>55</v>
      </c>
      <c r="E96" s="114"/>
      <c r="F96" s="114"/>
      <c r="G96" s="114"/>
      <c r="H96" s="114"/>
      <c r="I96" s="114" t="s">
        <v>55</v>
      </c>
      <c r="J96" s="114" t="s">
        <v>56</v>
      </c>
      <c r="K96" s="119"/>
      <c r="L96" s="127" t="s">
        <v>57</v>
      </c>
      <c r="M96" s="114"/>
      <c r="N96" s="114" t="s">
        <v>61</v>
      </c>
      <c r="O96" s="114"/>
      <c r="P96" s="119"/>
      <c r="Q96" s="119"/>
      <c r="R96" s="114" t="s">
        <v>62</v>
      </c>
      <c r="S96" s="114" t="s">
        <v>60</v>
      </c>
      <c r="T96" s="86">
        <f t="shared" si="4"/>
        <v>0</v>
      </c>
      <c r="U96" s="87">
        <f t="shared" si="1"/>
        <v>0</v>
      </c>
      <c r="V96" s="74"/>
      <c r="W96" s="91">
        <f t="shared" si="2"/>
        <v>0.35</v>
      </c>
      <c r="X96" s="92">
        <f t="shared" si="3"/>
        <v>0</v>
      </c>
      <c r="Y96" s="92">
        <f t="shared" si="5"/>
        <v>0</v>
      </c>
      <c r="Z96" s="92">
        <f t="shared" si="9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36"/>
    </row>
    <row r="97" spans="1:77" ht="22.5" customHeight="1" x14ac:dyDescent="0.25">
      <c r="A97" s="85">
        <v>89</v>
      </c>
      <c r="B97" s="113"/>
      <c r="C97" s="114"/>
      <c r="D97" s="114" t="s">
        <v>55</v>
      </c>
      <c r="E97" s="114"/>
      <c r="F97" s="114"/>
      <c r="G97" s="114"/>
      <c r="H97" s="114"/>
      <c r="I97" s="114" t="s">
        <v>55</v>
      </c>
      <c r="J97" s="114" t="s">
        <v>56</v>
      </c>
      <c r="K97" s="119"/>
      <c r="L97" s="127" t="s">
        <v>57</v>
      </c>
      <c r="M97" s="114"/>
      <c r="N97" s="114" t="s">
        <v>61</v>
      </c>
      <c r="O97" s="114"/>
      <c r="P97" s="119"/>
      <c r="Q97" s="119"/>
      <c r="R97" s="114" t="s">
        <v>62</v>
      </c>
      <c r="S97" s="114" t="s">
        <v>60</v>
      </c>
      <c r="T97" s="86">
        <f t="shared" si="4"/>
        <v>0</v>
      </c>
      <c r="U97" s="87">
        <f t="shared" si="1"/>
        <v>0</v>
      </c>
      <c r="V97" s="74"/>
      <c r="W97" s="91">
        <f t="shared" si="2"/>
        <v>0.35</v>
      </c>
      <c r="X97" s="92">
        <f t="shared" si="3"/>
        <v>0</v>
      </c>
      <c r="Y97" s="92">
        <f t="shared" si="5"/>
        <v>0</v>
      </c>
      <c r="Z97" s="92">
        <f t="shared" si="9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36"/>
    </row>
    <row r="98" spans="1:77" ht="22.5" customHeight="1" x14ac:dyDescent="0.25">
      <c r="A98" s="93">
        <v>90</v>
      </c>
      <c r="B98" s="115"/>
      <c r="C98" s="116"/>
      <c r="D98" s="116" t="s">
        <v>55</v>
      </c>
      <c r="E98" s="114"/>
      <c r="F98" s="114"/>
      <c r="G98" s="114"/>
      <c r="H98" s="116"/>
      <c r="I98" s="116" t="s">
        <v>55</v>
      </c>
      <c r="J98" s="116" t="s">
        <v>56</v>
      </c>
      <c r="K98" s="120"/>
      <c r="L98" s="127" t="s">
        <v>57</v>
      </c>
      <c r="M98" s="114"/>
      <c r="N98" s="116" t="s">
        <v>61</v>
      </c>
      <c r="O98" s="114"/>
      <c r="P98" s="120"/>
      <c r="Q98" s="120"/>
      <c r="R98" s="116" t="s">
        <v>62</v>
      </c>
      <c r="S98" s="116" t="s">
        <v>60</v>
      </c>
      <c r="T98" s="86">
        <f t="shared" si="4"/>
        <v>0</v>
      </c>
      <c r="U98" s="87">
        <f t="shared" si="1"/>
        <v>0</v>
      </c>
      <c r="V98" s="74"/>
      <c r="W98" s="91">
        <f t="shared" si="2"/>
        <v>0.35</v>
      </c>
      <c r="X98" s="92">
        <f t="shared" si="3"/>
        <v>0</v>
      </c>
      <c r="Y98" s="92">
        <f t="shared" si="5"/>
        <v>0</v>
      </c>
      <c r="Z98" s="92">
        <f t="shared" si="9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36"/>
    </row>
    <row r="99" spans="1:77" ht="22.5" customHeight="1" x14ac:dyDescent="0.25">
      <c r="A99" s="85">
        <v>91</v>
      </c>
      <c r="B99" s="113"/>
      <c r="C99" s="114"/>
      <c r="D99" s="114" t="s">
        <v>55</v>
      </c>
      <c r="E99" s="114"/>
      <c r="F99" s="114"/>
      <c r="G99" s="114"/>
      <c r="H99" s="114"/>
      <c r="I99" s="114" t="s">
        <v>55</v>
      </c>
      <c r="J99" s="114" t="s">
        <v>56</v>
      </c>
      <c r="K99" s="119"/>
      <c r="L99" s="127" t="s">
        <v>57</v>
      </c>
      <c r="M99" s="114"/>
      <c r="N99" s="114" t="s">
        <v>61</v>
      </c>
      <c r="O99" s="114"/>
      <c r="P99" s="119"/>
      <c r="Q99" s="119"/>
      <c r="R99" s="114" t="s">
        <v>62</v>
      </c>
      <c r="S99" s="114" t="s">
        <v>60</v>
      </c>
      <c r="T99" s="86">
        <f t="shared" si="4"/>
        <v>0</v>
      </c>
      <c r="U99" s="87">
        <f t="shared" si="1"/>
        <v>0</v>
      </c>
      <c r="V99" s="74"/>
      <c r="W99" s="91">
        <f t="shared" si="2"/>
        <v>0.35</v>
      </c>
      <c r="X99" s="92">
        <f t="shared" si="3"/>
        <v>0</v>
      </c>
      <c r="Y99" s="92">
        <f t="shared" si="5"/>
        <v>0</v>
      </c>
      <c r="Z99" s="92">
        <f t="shared" si="9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36"/>
    </row>
    <row r="100" spans="1:77" ht="22.5" customHeight="1" x14ac:dyDescent="0.25">
      <c r="A100" s="85">
        <v>92</v>
      </c>
      <c r="B100" s="113"/>
      <c r="C100" s="114"/>
      <c r="D100" s="114" t="s">
        <v>55</v>
      </c>
      <c r="E100" s="114"/>
      <c r="F100" s="114"/>
      <c r="G100" s="114"/>
      <c r="H100" s="114"/>
      <c r="I100" s="114" t="s">
        <v>55</v>
      </c>
      <c r="J100" s="114" t="s">
        <v>56</v>
      </c>
      <c r="K100" s="119"/>
      <c r="L100" s="127" t="s">
        <v>57</v>
      </c>
      <c r="M100" s="114"/>
      <c r="N100" s="114" t="s">
        <v>61</v>
      </c>
      <c r="O100" s="114"/>
      <c r="P100" s="119"/>
      <c r="Q100" s="119"/>
      <c r="R100" s="114" t="s">
        <v>62</v>
      </c>
      <c r="S100" s="114" t="s">
        <v>60</v>
      </c>
      <c r="T100" s="86">
        <f t="shared" si="4"/>
        <v>0</v>
      </c>
      <c r="U100" s="87">
        <f t="shared" si="1"/>
        <v>0</v>
      </c>
      <c r="V100" s="74"/>
      <c r="W100" s="91">
        <f t="shared" si="2"/>
        <v>0.35</v>
      </c>
      <c r="X100" s="92">
        <f t="shared" si="3"/>
        <v>0</v>
      </c>
      <c r="Y100" s="92">
        <f t="shared" si="5"/>
        <v>0</v>
      </c>
      <c r="Z100" s="92">
        <f t="shared" si="9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36"/>
    </row>
    <row r="101" spans="1:77" ht="22.5" customHeight="1" x14ac:dyDescent="0.25">
      <c r="A101" s="85">
        <v>93</v>
      </c>
      <c r="B101" s="113"/>
      <c r="C101" s="114"/>
      <c r="D101" s="114" t="s">
        <v>55</v>
      </c>
      <c r="E101" s="114"/>
      <c r="F101" s="114"/>
      <c r="G101" s="114"/>
      <c r="H101" s="114"/>
      <c r="I101" s="114" t="s">
        <v>55</v>
      </c>
      <c r="J101" s="114" t="s">
        <v>56</v>
      </c>
      <c r="K101" s="119"/>
      <c r="L101" s="127" t="s">
        <v>57</v>
      </c>
      <c r="M101" s="114"/>
      <c r="N101" s="114" t="s">
        <v>61</v>
      </c>
      <c r="O101" s="114"/>
      <c r="P101" s="119"/>
      <c r="Q101" s="119"/>
      <c r="R101" s="114" t="s">
        <v>62</v>
      </c>
      <c r="S101" s="114" t="s">
        <v>60</v>
      </c>
      <c r="T101" s="86">
        <f t="shared" si="4"/>
        <v>0</v>
      </c>
      <c r="U101" s="87">
        <f t="shared" si="1"/>
        <v>0</v>
      </c>
      <c r="V101" s="74"/>
      <c r="W101" s="91">
        <f t="shared" si="2"/>
        <v>0.35</v>
      </c>
      <c r="X101" s="92">
        <f t="shared" si="3"/>
        <v>0</v>
      </c>
      <c r="Y101" s="92">
        <f t="shared" si="5"/>
        <v>0</v>
      </c>
      <c r="Z101" s="92">
        <f t="shared" si="9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36"/>
    </row>
    <row r="102" spans="1:77" ht="22.5" customHeight="1" x14ac:dyDescent="0.25">
      <c r="A102" s="85">
        <v>94</v>
      </c>
      <c r="B102" s="113"/>
      <c r="C102" s="114"/>
      <c r="D102" s="114" t="s">
        <v>55</v>
      </c>
      <c r="E102" s="114"/>
      <c r="F102" s="114"/>
      <c r="G102" s="114"/>
      <c r="H102" s="114"/>
      <c r="I102" s="114" t="s">
        <v>55</v>
      </c>
      <c r="J102" s="114" t="s">
        <v>56</v>
      </c>
      <c r="K102" s="119"/>
      <c r="L102" s="127" t="s">
        <v>57</v>
      </c>
      <c r="M102" s="114"/>
      <c r="N102" s="114" t="s">
        <v>61</v>
      </c>
      <c r="O102" s="114"/>
      <c r="P102" s="119"/>
      <c r="Q102" s="119"/>
      <c r="R102" s="114" t="s">
        <v>62</v>
      </c>
      <c r="S102" s="114" t="s">
        <v>60</v>
      </c>
      <c r="T102" s="86">
        <f t="shared" si="4"/>
        <v>0</v>
      </c>
      <c r="U102" s="87">
        <f t="shared" si="1"/>
        <v>0</v>
      </c>
      <c r="V102" s="74"/>
      <c r="W102" s="91">
        <f t="shared" si="2"/>
        <v>0.35</v>
      </c>
      <c r="X102" s="92">
        <f t="shared" si="3"/>
        <v>0</v>
      </c>
      <c r="Y102" s="92">
        <f t="shared" si="5"/>
        <v>0</v>
      </c>
      <c r="Z102" s="92">
        <f t="shared" si="9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36"/>
    </row>
    <row r="103" spans="1:77" ht="22.5" customHeight="1" x14ac:dyDescent="0.25">
      <c r="A103" s="93">
        <v>95</v>
      </c>
      <c r="B103" s="115"/>
      <c r="C103" s="116"/>
      <c r="D103" s="114" t="s">
        <v>55</v>
      </c>
      <c r="E103" s="114"/>
      <c r="F103" s="114"/>
      <c r="G103" s="114"/>
      <c r="H103" s="116"/>
      <c r="I103" s="114" t="s">
        <v>55</v>
      </c>
      <c r="J103" s="114" t="s">
        <v>56</v>
      </c>
      <c r="K103" s="120"/>
      <c r="L103" s="127" t="s">
        <v>57</v>
      </c>
      <c r="M103" s="114"/>
      <c r="N103" s="116" t="s">
        <v>61</v>
      </c>
      <c r="O103" s="114"/>
      <c r="P103" s="120"/>
      <c r="Q103" s="120"/>
      <c r="R103" s="114" t="s">
        <v>62</v>
      </c>
      <c r="S103" s="116" t="s">
        <v>60</v>
      </c>
      <c r="T103" s="86">
        <f t="shared" si="4"/>
        <v>0</v>
      </c>
      <c r="U103" s="87">
        <f t="shared" si="1"/>
        <v>0</v>
      </c>
      <c r="V103" s="74"/>
      <c r="W103" s="91">
        <f t="shared" si="2"/>
        <v>0.35</v>
      </c>
      <c r="X103" s="92">
        <f t="shared" si="3"/>
        <v>0</v>
      </c>
      <c r="Y103" s="92">
        <f t="shared" si="5"/>
        <v>0</v>
      </c>
      <c r="Z103" s="92">
        <f t="shared" si="9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36"/>
    </row>
    <row r="104" spans="1:77" ht="22.5" customHeight="1" x14ac:dyDescent="0.25">
      <c r="A104" s="85">
        <v>96</v>
      </c>
      <c r="B104" s="113"/>
      <c r="C104" s="114"/>
      <c r="D104" s="114" t="s">
        <v>55</v>
      </c>
      <c r="E104" s="114"/>
      <c r="F104" s="114"/>
      <c r="G104" s="114"/>
      <c r="H104" s="114"/>
      <c r="I104" s="114" t="s">
        <v>55</v>
      </c>
      <c r="J104" s="114" t="s">
        <v>56</v>
      </c>
      <c r="K104" s="119"/>
      <c r="L104" s="127" t="s">
        <v>57</v>
      </c>
      <c r="M104" s="114"/>
      <c r="N104" s="114" t="s">
        <v>61</v>
      </c>
      <c r="O104" s="114"/>
      <c r="P104" s="119"/>
      <c r="Q104" s="119"/>
      <c r="R104" s="114" t="s">
        <v>62</v>
      </c>
      <c r="S104" s="114" t="s">
        <v>60</v>
      </c>
      <c r="T104" s="86">
        <f t="shared" si="4"/>
        <v>0</v>
      </c>
      <c r="U104" s="87">
        <f t="shared" si="1"/>
        <v>0</v>
      </c>
      <c r="V104" s="74"/>
      <c r="W104" s="91">
        <f t="shared" si="2"/>
        <v>0.35</v>
      </c>
      <c r="X104" s="92">
        <f t="shared" si="3"/>
        <v>0</v>
      </c>
      <c r="Y104" s="92">
        <f t="shared" si="5"/>
        <v>0</v>
      </c>
      <c r="Z104" s="92">
        <f t="shared" si="9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36"/>
    </row>
    <row r="105" spans="1:77" ht="22.5" customHeight="1" x14ac:dyDescent="0.25">
      <c r="A105" s="85">
        <v>97</v>
      </c>
      <c r="B105" s="113"/>
      <c r="C105" s="114"/>
      <c r="D105" s="114" t="s">
        <v>55</v>
      </c>
      <c r="E105" s="114"/>
      <c r="F105" s="114"/>
      <c r="G105" s="114"/>
      <c r="H105" s="114"/>
      <c r="I105" s="114" t="s">
        <v>55</v>
      </c>
      <c r="J105" s="114" t="s">
        <v>56</v>
      </c>
      <c r="K105" s="119"/>
      <c r="L105" s="127" t="s">
        <v>57</v>
      </c>
      <c r="M105" s="114"/>
      <c r="N105" s="114" t="s">
        <v>61</v>
      </c>
      <c r="O105" s="114"/>
      <c r="P105" s="119"/>
      <c r="Q105" s="119"/>
      <c r="R105" s="114" t="s">
        <v>62</v>
      </c>
      <c r="S105" s="114" t="s">
        <v>60</v>
      </c>
      <c r="T105" s="86">
        <f t="shared" si="4"/>
        <v>0</v>
      </c>
      <c r="U105" s="87">
        <f t="shared" si="1"/>
        <v>0</v>
      </c>
      <c r="V105" s="74"/>
      <c r="W105" s="91">
        <f t="shared" si="2"/>
        <v>0.35</v>
      </c>
      <c r="X105" s="92">
        <f t="shared" si="3"/>
        <v>0</v>
      </c>
      <c r="Y105" s="92">
        <f t="shared" si="5"/>
        <v>0</v>
      </c>
      <c r="Z105" s="92">
        <f t="shared" si="9"/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36"/>
    </row>
    <row r="106" spans="1:77" ht="22.5" customHeight="1" x14ac:dyDescent="0.25">
      <c r="A106" s="85">
        <v>98</v>
      </c>
      <c r="B106" s="113"/>
      <c r="C106" s="114"/>
      <c r="D106" s="114" t="s">
        <v>55</v>
      </c>
      <c r="E106" s="114"/>
      <c r="F106" s="114"/>
      <c r="G106" s="114"/>
      <c r="H106" s="114"/>
      <c r="I106" s="114" t="s">
        <v>55</v>
      </c>
      <c r="J106" s="114" t="s">
        <v>56</v>
      </c>
      <c r="K106" s="119"/>
      <c r="L106" s="127" t="s">
        <v>57</v>
      </c>
      <c r="M106" s="114"/>
      <c r="N106" s="114" t="s">
        <v>61</v>
      </c>
      <c r="O106" s="114"/>
      <c r="P106" s="119"/>
      <c r="Q106" s="119"/>
      <c r="R106" s="114" t="s">
        <v>62</v>
      </c>
      <c r="S106" s="114" t="s">
        <v>60</v>
      </c>
      <c r="T106" s="86">
        <f t="shared" si="4"/>
        <v>0</v>
      </c>
      <c r="U106" s="87">
        <f t="shared" si="1"/>
        <v>0</v>
      </c>
      <c r="V106" s="74"/>
      <c r="W106" s="91">
        <f t="shared" si="2"/>
        <v>0.35</v>
      </c>
      <c r="X106" s="92">
        <f t="shared" si="3"/>
        <v>0</v>
      </c>
      <c r="Y106" s="92">
        <f t="shared" si="5"/>
        <v>0</v>
      </c>
      <c r="Z106" s="92">
        <f t="shared" si="9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36"/>
    </row>
    <row r="107" spans="1:77" ht="22.5" customHeight="1" x14ac:dyDescent="0.25">
      <c r="A107" s="85">
        <v>99</v>
      </c>
      <c r="B107" s="113"/>
      <c r="C107" s="114"/>
      <c r="D107" s="114" t="s">
        <v>55</v>
      </c>
      <c r="E107" s="114"/>
      <c r="F107" s="114"/>
      <c r="G107" s="114"/>
      <c r="H107" s="114"/>
      <c r="I107" s="114" t="s">
        <v>55</v>
      </c>
      <c r="J107" s="114" t="s">
        <v>56</v>
      </c>
      <c r="K107" s="119"/>
      <c r="L107" s="127" t="s">
        <v>57</v>
      </c>
      <c r="M107" s="114"/>
      <c r="N107" s="114" t="s">
        <v>61</v>
      </c>
      <c r="O107" s="114"/>
      <c r="P107" s="119"/>
      <c r="Q107" s="119"/>
      <c r="R107" s="114" t="s">
        <v>62</v>
      </c>
      <c r="S107" s="114" t="s">
        <v>60</v>
      </c>
      <c r="T107" s="86">
        <f t="shared" si="4"/>
        <v>0</v>
      </c>
      <c r="U107" s="87">
        <f t="shared" si="1"/>
        <v>0</v>
      </c>
      <c r="V107" s="74"/>
      <c r="W107" s="91">
        <f t="shared" si="2"/>
        <v>0.35</v>
      </c>
      <c r="X107" s="92">
        <f t="shared" si="3"/>
        <v>0</v>
      </c>
      <c r="Y107" s="92">
        <f t="shared" si="5"/>
        <v>0</v>
      </c>
      <c r="Z107" s="92">
        <f t="shared" si="9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36"/>
    </row>
    <row r="108" spans="1:77" ht="22.5" customHeight="1" x14ac:dyDescent="0.25">
      <c r="A108" s="85">
        <v>100</v>
      </c>
      <c r="B108" s="113"/>
      <c r="C108" s="114"/>
      <c r="D108" s="114" t="s">
        <v>55</v>
      </c>
      <c r="E108" s="114"/>
      <c r="F108" s="114"/>
      <c r="G108" s="114"/>
      <c r="H108" s="114"/>
      <c r="I108" s="114" t="s">
        <v>55</v>
      </c>
      <c r="J108" s="114" t="s">
        <v>56</v>
      </c>
      <c r="K108" s="119"/>
      <c r="L108" s="127" t="s">
        <v>57</v>
      </c>
      <c r="M108" s="114"/>
      <c r="N108" s="114" t="s">
        <v>61</v>
      </c>
      <c r="O108" s="114"/>
      <c r="P108" s="119"/>
      <c r="Q108" s="119"/>
      <c r="R108" s="114" t="s">
        <v>62</v>
      </c>
      <c r="S108" s="114" t="s">
        <v>60</v>
      </c>
      <c r="T108" s="86">
        <f t="shared" si="4"/>
        <v>0</v>
      </c>
      <c r="U108" s="87">
        <f t="shared" si="1"/>
        <v>0</v>
      </c>
      <c r="V108" s="74"/>
      <c r="W108" s="91">
        <f t="shared" si="2"/>
        <v>0.35</v>
      </c>
      <c r="X108" s="92">
        <f t="shared" si="3"/>
        <v>0</v>
      </c>
      <c r="Y108" s="92">
        <f t="shared" si="5"/>
        <v>0</v>
      </c>
      <c r="Z108" s="92">
        <f t="shared" si="9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36"/>
    </row>
    <row r="109" spans="1:77" ht="22.5" customHeight="1" x14ac:dyDescent="0.25">
      <c r="A109" s="85">
        <v>101</v>
      </c>
      <c r="B109" s="113"/>
      <c r="C109" s="114"/>
      <c r="D109" s="114" t="s">
        <v>55</v>
      </c>
      <c r="E109" s="114"/>
      <c r="F109" s="114"/>
      <c r="G109" s="114"/>
      <c r="H109" s="114"/>
      <c r="I109" s="114" t="s">
        <v>55</v>
      </c>
      <c r="J109" s="114" t="s">
        <v>56</v>
      </c>
      <c r="K109" s="119"/>
      <c r="L109" s="127" t="s">
        <v>57</v>
      </c>
      <c r="M109" s="114"/>
      <c r="N109" s="114" t="s">
        <v>61</v>
      </c>
      <c r="O109" s="114"/>
      <c r="P109" s="119"/>
      <c r="Q109" s="119"/>
      <c r="R109" s="114" t="s">
        <v>62</v>
      </c>
      <c r="S109" s="114" t="s">
        <v>60</v>
      </c>
      <c r="T109" s="86">
        <f t="shared" si="4"/>
        <v>0</v>
      </c>
      <c r="U109" s="87">
        <f t="shared" si="1"/>
        <v>0</v>
      </c>
      <c r="V109" s="74"/>
      <c r="W109" s="91">
        <f t="shared" si="2"/>
        <v>0.35</v>
      </c>
      <c r="X109" s="92">
        <f t="shared" si="3"/>
        <v>0</v>
      </c>
      <c r="Y109" s="92">
        <f t="shared" si="5"/>
        <v>0</v>
      </c>
      <c r="Z109" s="92">
        <f t="shared" si="9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36"/>
    </row>
    <row r="110" spans="1:77" ht="22.5" customHeight="1" x14ac:dyDescent="0.25">
      <c r="A110" s="93">
        <v>102</v>
      </c>
      <c r="B110" s="115"/>
      <c r="C110" s="116"/>
      <c r="D110" s="116" t="s">
        <v>55</v>
      </c>
      <c r="E110" s="114"/>
      <c r="F110" s="114"/>
      <c r="G110" s="114"/>
      <c r="H110" s="116"/>
      <c r="I110" s="116" t="s">
        <v>55</v>
      </c>
      <c r="J110" s="116" t="s">
        <v>56</v>
      </c>
      <c r="K110" s="120"/>
      <c r="L110" s="127" t="s">
        <v>57</v>
      </c>
      <c r="M110" s="114"/>
      <c r="N110" s="116" t="s">
        <v>61</v>
      </c>
      <c r="O110" s="114"/>
      <c r="P110" s="120"/>
      <c r="Q110" s="120"/>
      <c r="R110" s="116" t="s">
        <v>62</v>
      </c>
      <c r="S110" s="116" t="s">
        <v>60</v>
      </c>
      <c r="T110" s="86">
        <f t="shared" si="4"/>
        <v>0</v>
      </c>
      <c r="U110" s="87">
        <f t="shared" si="1"/>
        <v>0</v>
      </c>
      <c r="V110" s="74"/>
      <c r="W110" s="91">
        <f t="shared" si="2"/>
        <v>0.35</v>
      </c>
      <c r="X110" s="92">
        <f t="shared" si="3"/>
        <v>0</v>
      </c>
      <c r="Y110" s="92">
        <f t="shared" si="5"/>
        <v>0</v>
      </c>
      <c r="Z110" s="92">
        <f t="shared" si="9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36"/>
    </row>
    <row r="111" spans="1:77" ht="22.5" customHeight="1" x14ac:dyDescent="0.25">
      <c r="A111" s="85">
        <v>103</v>
      </c>
      <c r="B111" s="113"/>
      <c r="C111" s="114"/>
      <c r="D111" s="114" t="s">
        <v>55</v>
      </c>
      <c r="E111" s="114"/>
      <c r="F111" s="114"/>
      <c r="G111" s="114"/>
      <c r="H111" s="114"/>
      <c r="I111" s="114" t="s">
        <v>55</v>
      </c>
      <c r="J111" s="114" t="s">
        <v>56</v>
      </c>
      <c r="K111" s="119"/>
      <c r="L111" s="127" t="s">
        <v>57</v>
      </c>
      <c r="M111" s="114"/>
      <c r="N111" s="114" t="s">
        <v>61</v>
      </c>
      <c r="O111" s="114"/>
      <c r="P111" s="119"/>
      <c r="Q111" s="119"/>
      <c r="R111" s="114" t="s">
        <v>62</v>
      </c>
      <c r="S111" s="114" t="s">
        <v>60</v>
      </c>
      <c r="T111" s="86">
        <f t="shared" si="4"/>
        <v>0</v>
      </c>
      <c r="U111" s="87">
        <f t="shared" si="1"/>
        <v>0</v>
      </c>
      <c r="V111" s="74"/>
      <c r="W111" s="91">
        <f t="shared" si="2"/>
        <v>0.35</v>
      </c>
      <c r="X111" s="92">
        <f t="shared" si="3"/>
        <v>0</v>
      </c>
      <c r="Y111" s="92">
        <f t="shared" si="5"/>
        <v>0</v>
      </c>
      <c r="Z111" s="92">
        <f t="shared" si="9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36"/>
    </row>
    <row r="112" spans="1:77" ht="22.5" customHeight="1" x14ac:dyDescent="0.25">
      <c r="A112" s="85">
        <v>104</v>
      </c>
      <c r="B112" s="113"/>
      <c r="C112" s="114"/>
      <c r="D112" s="114" t="s">
        <v>55</v>
      </c>
      <c r="E112" s="114"/>
      <c r="F112" s="114"/>
      <c r="G112" s="114"/>
      <c r="H112" s="114"/>
      <c r="I112" s="114" t="s">
        <v>55</v>
      </c>
      <c r="J112" s="114" t="s">
        <v>56</v>
      </c>
      <c r="K112" s="119"/>
      <c r="L112" s="127" t="s">
        <v>57</v>
      </c>
      <c r="M112" s="114"/>
      <c r="N112" s="114" t="s">
        <v>61</v>
      </c>
      <c r="O112" s="114"/>
      <c r="P112" s="119"/>
      <c r="Q112" s="119"/>
      <c r="R112" s="114" t="s">
        <v>62</v>
      </c>
      <c r="S112" s="114" t="s">
        <v>60</v>
      </c>
      <c r="T112" s="86">
        <f t="shared" si="4"/>
        <v>0</v>
      </c>
      <c r="U112" s="87">
        <f t="shared" si="1"/>
        <v>0</v>
      </c>
      <c r="V112" s="74"/>
      <c r="W112" s="91">
        <f t="shared" si="2"/>
        <v>0.35</v>
      </c>
      <c r="X112" s="92">
        <f t="shared" si="3"/>
        <v>0</v>
      </c>
      <c r="Y112" s="92">
        <f t="shared" si="5"/>
        <v>0</v>
      </c>
      <c r="Z112" s="92">
        <f t="shared" si="9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36"/>
    </row>
    <row r="113" spans="1:77" ht="22.5" customHeight="1" x14ac:dyDescent="0.25">
      <c r="A113" s="85">
        <v>105</v>
      </c>
      <c r="B113" s="113"/>
      <c r="C113" s="114"/>
      <c r="D113" s="114" t="s">
        <v>55</v>
      </c>
      <c r="E113" s="114"/>
      <c r="F113" s="114"/>
      <c r="G113" s="114"/>
      <c r="H113" s="114"/>
      <c r="I113" s="114" t="s">
        <v>55</v>
      </c>
      <c r="J113" s="114" t="s">
        <v>56</v>
      </c>
      <c r="K113" s="119"/>
      <c r="L113" s="127" t="s">
        <v>57</v>
      </c>
      <c r="M113" s="114"/>
      <c r="N113" s="114" t="s">
        <v>61</v>
      </c>
      <c r="O113" s="114"/>
      <c r="P113" s="119"/>
      <c r="Q113" s="119"/>
      <c r="R113" s="114" t="s">
        <v>62</v>
      </c>
      <c r="S113" s="114" t="s">
        <v>60</v>
      </c>
      <c r="T113" s="86">
        <f t="shared" si="4"/>
        <v>0</v>
      </c>
      <c r="U113" s="87">
        <f t="shared" si="1"/>
        <v>0</v>
      </c>
      <c r="V113" s="74"/>
      <c r="W113" s="91">
        <f t="shared" si="2"/>
        <v>0.35</v>
      </c>
      <c r="X113" s="92">
        <f t="shared" si="3"/>
        <v>0</v>
      </c>
      <c r="Y113" s="92">
        <f t="shared" si="5"/>
        <v>0</v>
      </c>
      <c r="Z113" s="92">
        <f t="shared" si="9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36"/>
    </row>
    <row r="114" spans="1:77" ht="22.5" customHeight="1" x14ac:dyDescent="0.25">
      <c r="A114" s="85">
        <v>106</v>
      </c>
      <c r="B114" s="113"/>
      <c r="C114" s="114"/>
      <c r="D114" s="114" t="s">
        <v>55</v>
      </c>
      <c r="E114" s="114"/>
      <c r="F114" s="114"/>
      <c r="G114" s="114"/>
      <c r="H114" s="114"/>
      <c r="I114" s="114" t="s">
        <v>55</v>
      </c>
      <c r="J114" s="114" t="s">
        <v>56</v>
      </c>
      <c r="K114" s="119"/>
      <c r="L114" s="127" t="s">
        <v>57</v>
      </c>
      <c r="M114" s="114"/>
      <c r="N114" s="114" t="s">
        <v>61</v>
      </c>
      <c r="O114" s="114"/>
      <c r="P114" s="119"/>
      <c r="Q114" s="119"/>
      <c r="R114" s="114" t="s">
        <v>62</v>
      </c>
      <c r="S114" s="114" t="s">
        <v>60</v>
      </c>
      <c r="T114" s="86">
        <f t="shared" si="4"/>
        <v>0</v>
      </c>
      <c r="U114" s="87">
        <f t="shared" si="1"/>
        <v>0</v>
      </c>
      <c r="V114" s="74"/>
      <c r="W114" s="91">
        <f t="shared" si="2"/>
        <v>0.35</v>
      </c>
      <c r="X114" s="92">
        <f t="shared" si="3"/>
        <v>0</v>
      </c>
      <c r="Y114" s="92">
        <f t="shared" si="5"/>
        <v>0</v>
      </c>
      <c r="Z114" s="92">
        <f t="shared" si="9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36"/>
    </row>
    <row r="115" spans="1:77" ht="22.5" customHeight="1" x14ac:dyDescent="0.25">
      <c r="A115" s="93">
        <v>107</v>
      </c>
      <c r="B115" s="115"/>
      <c r="C115" s="116"/>
      <c r="D115" s="114" t="s">
        <v>55</v>
      </c>
      <c r="E115" s="114"/>
      <c r="F115" s="114"/>
      <c r="G115" s="114"/>
      <c r="H115" s="116"/>
      <c r="I115" s="114" t="s">
        <v>55</v>
      </c>
      <c r="J115" s="114" t="s">
        <v>56</v>
      </c>
      <c r="K115" s="120"/>
      <c r="L115" s="127" t="s">
        <v>57</v>
      </c>
      <c r="M115" s="114"/>
      <c r="N115" s="116" t="s">
        <v>61</v>
      </c>
      <c r="O115" s="114"/>
      <c r="P115" s="120"/>
      <c r="Q115" s="120"/>
      <c r="R115" s="114" t="s">
        <v>62</v>
      </c>
      <c r="S115" s="116" t="s">
        <v>60</v>
      </c>
      <c r="T115" s="86">
        <f t="shared" si="4"/>
        <v>0</v>
      </c>
      <c r="U115" s="87">
        <f t="shared" si="1"/>
        <v>0</v>
      </c>
      <c r="V115" s="74"/>
      <c r="W115" s="91">
        <f t="shared" si="2"/>
        <v>0.35</v>
      </c>
      <c r="X115" s="92">
        <f t="shared" si="3"/>
        <v>0</v>
      </c>
      <c r="Y115" s="92">
        <f t="shared" si="5"/>
        <v>0</v>
      </c>
      <c r="Z115" s="92">
        <f t="shared" si="9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36"/>
    </row>
    <row r="116" spans="1:77" ht="22.5" customHeight="1" x14ac:dyDescent="0.25">
      <c r="A116" s="93">
        <v>108</v>
      </c>
      <c r="B116" s="115"/>
      <c r="C116" s="116"/>
      <c r="D116" s="116" t="s">
        <v>55</v>
      </c>
      <c r="E116" s="114"/>
      <c r="F116" s="114"/>
      <c r="G116" s="114"/>
      <c r="H116" s="116"/>
      <c r="I116" s="116" t="s">
        <v>55</v>
      </c>
      <c r="J116" s="116" t="s">
        <v>56</v>
      </c>
      <c r="K116" s="120"/>
      <c r="L116" s="127" t="s">
        <v>57</v>
      </c>
      <c r="M116" s="114"/>
      <c r="N116" s="116" t="s">
        <v>61</v>
      </c>
      <c r="O116" s="114"/>
      <c r="P116" s="120"/>
      <c r="Q116" s="120"/>
      <c r="R116" s="116" t="s">
        <v>62</v>
      </c>
      <c r="S116" s="116" t="s">
        <v>60</v>
      </c>
      <c r="T116" s="86">
        <f t="shared" si="4"/>
        <v>0</v>
      </c>
      <c r="U116" s="87">
        <f t="shared" si="1"/>
        <v>0</v>
      </c>
      <c r="V116" s="74"/>
      <c r="W116" s="91">
        <f t="shared" si="2"/>
        <v>0.35</v>
      </c>
      <c r="X116" s="92">
        <f t="shared" si="3"/>
        <v>0</v>
      </c>
      <c r="Y116" s="92">
        <f t="shared" si="5"/>
        <v>0</v>
      </c>
      <c r="Z116" s="92">
        <f t="shared" si="9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36"/>
    </row>
    <row r="117" spans="1:77" ht="22.5" customHeight="1" x14ac:dyDescent="0.25">
      <c r="A117" s="85">
        <v>109</v>
      </c>
      <c r="B117" s="113"/>
      <c r="C117" s="114"/>
      <c r="D117" s="114" t="s">
        <v>55</v>
      </c>
      <c r="E117" s="114"/>
      <c r="F117" s="114"/>
      <c r="G117" s="114"/>
      <c r="H117" s="114"/>
      <c r="I117" s="114" t="s">
        <v>55</v>
      </c>
      <c r="J117" s="114" t="s">
        <v>56</v>
      </c>
      <c r="K117" s="119"/>
      <c r="L117" s="127" t="s">
        <v>57</v>
      </c>
      <c r="M117" s="114"/>
      <c r="N117" s="114" t="s">
        <v>61</v>
      </c>
      <c r="O117" s="114"/>
      <c r="P117" s="119"/>
      <c r="Q117" s="119"/>
      <c r="R117" s="114" t="s">
        <v>62</v>
      </c>
      <c r="S117" s="114" t="s">
        <v>60</v>
      </c>
      <c r="T117" s="86">
        <f t="shared" si="4"/>
        <v>0</v>
      </c>
      <c r="U117" s="87">
        <f t="shared" si="1"/>
        <v>0</v>
      </c>
      <c r="V117" s="74"/>
      <c r="W117" s="91">
        <f t="shared" si="2"/>
        <v>0.35</v>
      </c>
      <c r="X117" s="92">
        <f t="shared" si="3"/>
        <v>0</v>
      </c>
      <c r="Y117" s="92">
        <f t="shared" si="5"/>
        <v>0</v>
      </c>
      <c r="Z117" s="92">
        <f t="shared" si="9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36"/>
    </row>
    <row r="118" spans="1:77" ht="22.5" customHeight="1" x14ac:dyDescent="0.25">
      <c r="A118" s="85">
        <v>110</v>
      </c>
      <c r="B118" s="113"/>
      <c r="C118" s="114"/>
      <c r="D118" s="114" t="s">
        <v>55</v>
      </c>
      <c r="E118" s="114"/>
      <c r="F118" s="114"/>
      <c r="G118" s="114"/>
      <c r="H118" s="114"/>
      <c r="I118" s="114" t="s">
        <v>55</v>
      </c>
      <c r="J118" s="114" t="s">
        <v>56</v>
      </c>
      <c r="K118" s="119"/>
      <c r="L118" s="127" t="s">
        <v>57</v>
      </c>
      <c r="M118" s="114"/>
      <c r="N118" s="114" t="s">
        <v>61</v>
      </c>
      <c r="O118" s="114"/>
      <c r="P118" s="119"/>
      <c r="Q118" s="119"/>
      <c r="R118" s="114" t="s">
        <v>62</v>
      </c>
      <c r="S118" s="114" t="s">
        <v>60</v>
      </c>
      <c r="T118" s="86">
        <f t="shared" si="4"/>
        <v>0</v>
      </c>
      <c r="U118" s="87">
        <f t="shared" si="1"/>
        <v>0</v>
      </c>
      <c r="V118" s="74"/>
      <c r="W118" s="91">
        <f t="shared" si="2"/>
        <v>0.35</v>
      </c>
      <c r="X118" s="92">
        <f t="shared" si="3"/>
        <v>0</v>
      </c>
      <c r="Y118" s="92">
        <f t="shared" si="5"/>
        <v>0</v>
      </c>
      <c r="Z118" s="92">
        <f t="shared" si="9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36"/>
    </row>
    <row r="119" spans="1:77" ht="22.5" customHeight="1" x14ac:dyDescent="0.25">
      <c r="A119" s="85">
        <v>111</v>
      </c>
      <c r="B119" s="113"/>
      <c r="C119" s="114"/>
      <c r="D119" s="114" t="s">
        <v>55</v>
      </c>
      <c r="E119" s="114"/>
      <c r="F119" s="114"/>
      <c r="G119" s="114"/>
      <c r="H119" s="114"/>
      <c r="I119" s="114" t="s">
        <v>55</v>
      </c>
      <c r="J119" s="114" t="s">
        <v>56</v>
      </c>
      <c r="K119" s="119"/>
      <c r="L119" s="127" t="s">
        <v>57</v>
      </c>
      <c r="M119" s="114"/>
      <c r="N119" s="114" t="s">
        <v>61</v>
      </c>
      <c r="O119" s="114"/>
      <c r="P119" s="119"/>
      <c r="Q119" s="119"/>
      <c r="R119" s="114" t="s">
        <v>62</v>
      </c>
      <c r="S119" s="114" t="s">
        <v>60</v>
      </c>
      <c r="T119" s="86">
        <f t="shared" si="4"/>
        <v>0</v>
      </c>
      <c r="U119" s="87">
        <f t="shared" si="1"/>
        <v>0</v>
      </c>
      <c r="V119" s="74"/>
      <c r="W119" s="91">
        <f t="shared" si="2"/>
        <v>0.35</v>
      </c>
      <c r="X119" s="92">
        <f t="shared" si="3"/>
        <v>0</v>
      </c>
      <c r="Y119" s="92">
        <f t="shared" si="5"/>
        <v>0</v>
      </c>
      <c r="Z119" s="92">
        <f t="shared" si="9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36"/>
    </row>
    <row r="120" spans="1:77" ht="22.5" customHeight="1" x14ac:dyDescent="0.25">
      <c r="A120" s="85">
        <v>112</v>
      </c>
      <c r="B120" s="113"/>
      <c r="C120" s="114"/>
      <c r="D120" s="114" t="s">
        <v>55</v>
      </c>
      <c r="E120" s="114"/>
      <c r="F120" s="114"/>
      <c r="G120" s="114"/>
      <c r="H120" s="114"/>
      <c r="I120" s="114" t="s">
        <v>55</v>
      </c>
      <c r="J120" s="114" t="s">
        <v>56</v>
      </c>
      <c r="K120" s="119"/>
      <c r="L120" s="127" t="s">
        <v>57</v>
      </c>
      <c r="M120" s="114"/>
      <c r="N120" s="114" t="s">
        <v>61</v>
      </c>
      <c r="O120" s="114"/>
      <c r="P120" s="119"/>
      <c r="Q120" s="119"/>
      <c r="R120" s="114" t="s">
        <v>62</v>
      </c>
      <c r="S120" s="114" t="s">
        <v>60</v>
      </c>
      <c r="T120" s="86">
        <f t="shared" si="4"/>
        <v>0</v>
      </c>
      <c r="U120" s="87">
        <f t="shared" si="1"/>
        <v>0</v>
      </c>
      <c r="V120" s="74"/>
      <c r="W120" s="91">
        <f t="shared" si="2"/>
        <v>0.35</v>
      </c>
      <c r="X120" s="92">
        <f t="shared" si="3"/>
        <v>0</v>
      </c>
      <c r="Y120" s="92">
        <f t="shared" si="5"/>
        <v>0</v>
      </c>
      <c r="Z120" s="92">
        <f t="shared" si="9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36"/>
    </row>
    <row r="121" spans="1:77" ht="22.5" customHeight="1" x14ac:dyDescent="0.25">
      <c r="A121" s="85">
        <v>113</v>
      </c>
      <c r="B121" s="113"/>
      <c r="C121" s="114"/>
      <c r="D121" s="114" t="s">
        <v>55</v>
      </c>
      <c r="E121" s="114"/>
      <c r="F121" s="114"/>
      <c r="G121" s="114"/>
      <c r="H121" s="114"/>
      <c r="I121" s="114" t="s">
        <v>55</v>
      </c>
      <c r="J121" s="114" t="s">
        <v>56</v>
      </c>
      <c r="K121" s="119"/>
      <c r="L121" s="127" t="s">
        <v>57</v>
      </c>
      <c r="M121" s="114"/>
      <c r="N121" s="114" t="s">
        <v>61</v>
      </c>
      <c r="O121" s="114"/>
      <c r="P121" s="119"/>
      <c r="Q121" s="119"/>
      <c r="R121" s="114" t="s">
        <v>62</v>
      </c>
      <c r="S121" s="114" t="s">
        <v>60</v>
      </c>
      <c r="T121" s="86">
        <f t="shared" si="4"/>
        <v>0</v>
      </c>
      <c r="U121" s="87">
        <f t="shared" si="1"/>
        <v>0</v>
      </c>
      <c r="V121" s="74"/>
      <c r="W121" s="91">
        <f t="shared" si="2"/>
        <v>0.35</v>
      </c>
      <c r="X121" s="92">
        <f t="shared" si="3"/>
        <v>0</v>
      </c>
      <c r="Y121" s="92">
        <f t="shared" si="5"/>
        <v>0</v>
      </c>
      <c r="Z121" s="92">
        <f t="shared" si="9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36"/>
    </row>
    <row r="122" spans="1:77" ht="22.5" customHeight="1" x14ac:dyDescent="0.25">
      <c r="A122" s="93">
        <v>114</v>
      </c>
      <c r="B122" s="115"/>
      <c r="C122" s="116"/>
      <c r="D122" s="114" t="s">
        <v>55</v>
      </c>
      <c r="E122" s="114"/>
      <c r="F122" s="114"/>
      <c r="G122" s="114"/>
      <c r="H122" s="116"/>
      <c r="I122" s="114" t="s">
        <v>55</v>
      </c>
      <c r="J122" s="114" t="s">
        <v>56</v>
      </c>
      <c r="K122" s="120"/>
      <c r="L122" s="127" t="s">
        <v>57</v>
      </c>
      <c r="M122" s="114"/>
      <c r="N122" s="116" t="s">
        <v>61</v>
      </c>
      <c r="O122" s="114"/>
      <c r="P122" s="120"/>
      <c r="Q122" s="120"/>
      <c r="R122" s="114" t="s">
        <v>62</v>
      </c>
      <c r="S122" s="116" t="s">
        <v>60</v>
      </c>
      <c r="T122" s="86">
        <f t="shared" si="4"/>
        <v>0</v>
      </c>
      <c r="U122" s="87">
        <f t="shared" si="1"/>
        <v>0</v>
      </c>
      <c r="V122" s="74"/>
      <c r="W122" s="91">
        <f t="shared" si="2"/>
        <v>0.35</v>
      </c>
      <c r="X122" s="92">
        <f t="shared" si="3"/>
        <v>0</v>
      </c>
      <c r="Y122" s="92">
        <f t="shared" si="5"/>
        <v>0</v>
      </c>
      <c r="Z122" s="92">
        <f t="shared" si="9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36"/>
    </row>
    <row r="123" spans="1:77" ht="22.5" customHeight="1" x14ac:dyDescent="0.25">
      <c r="A123" s="85">
        <v>115</v>
      </c>
      <c r="B123" s="113"/>
      <c r="C123" s="114"/>
      <c r="D123" s="114" t="s">
        <v>55</v>
      </c>
      <c r="E123" s="114"/>
      <c r="F123" s="114"/>
      <c r="G123" s="114"/>
      <c r="H123" s="114"/>
      <c r="I123" s="114" t="s">
        <v>55</v>
      </c>
      <c r="J123" s="114" t="s">
        <v>56</v>
      </c>
      <c r="K123" s="119"/>
      <c r="L123" s="127" t="s">
        <v>57</v>
      </c>
      <c r="M123" s="114"/>
      <c r="N123" s="114" t="s">
        <v>61</v>
      </c>
      <c r="O123" s="114"/>
      <c r="P123" s="119"/>
      <c r="Q123" s="119"/>
      <c r="R123" s="114" t="s">
        <v>62</v>
      </c>
      <c r="S123" s="114" t="s">
        <v>60</v>
      </c>
      <c r="T123" s="86">
        <f t="shared" si="4"/>
        <v>0</v>
      </c>
      <c r="U123" s="87">
        <f t="shared" si="1"/>
        <v>0</v>
      </c>
      <c r="V123" s="74"/>
      <c r="W123" s="91">
        <f t="shared" si="2"/>
        <v>0.35</v>
      </c>
      <c r="X123" s="92">
        <f t="shared" si="3"/>
        <v>0</v>
      </c>
      <c r="Y123" s="92">
        <f t="shared" si="5"/>
        <v>0</v>
      </c>
      <c r="Z123" s="92">
        <f t="shared" si="9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36"/>
    </row>
    <row r="124" spans="1:77" ht="22.5" customHeight="1" x14ac:dyDescent="0.25">
      <c r="A124" s="85">
        <v>116</v>
      </c>
      <c r="B124" s="113"/>
      <c r="C124" s="114"/>
      <c r="D124" s="114" t="s">
        <v>55</v>
      </c>
      <c r="E124" s="114"/>
      <c r="F124" s="114"/>
      <c r="G124" s="114"/>
      <c r="H124" s="114"/>
      <c r="I124" s="114" t="s">
        <v>55</v>
      </c>
      <c r="J124" s="114" t="s">
        <v>56</v>
      </c>
      <c r="K124" s="119"/>
      <c r="L124" s="127" t="s">
        <v>57</v>
      </c>
      <c r="M124" s="114"/>
      <c r="N124" s="114" t="s">
        <v>61</v>
      </c>
      <c r="O124" s="114"/>
      <c r="P124" s="119"/>
      <c r="Q124" s="119"/>
      <c r="R124" s="114" t="s">
        <v>62</v>
      </c>
      <c r="S124" s="114" t="s">
        <v>60</v>
      </c>
      <c r="T124" s="86">
        <f t="shared" si="4"/>
        <v>0</v>
      </c>
      <c r="U124" s="87">
        <f t="shared" si="1"/>
        <v>0</v>
      </c>
      <c r="V124" s="74"/>
      <c r="W124" s="91">
        <f t="shared" si="2"/>
        <v>0.35</v>
      </c>
      <c r="X124" s="92">
        <f t="shared" si="3"/>
        <v>0</v>
      </c>
      <c r="Y124" s="92">
        <f t="shared" si="5"/>
        <v>0</v>
      </c>
      <c r="Z124" s="92">
        <f t="shared" si="9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36"/>
    </row>
    <row r="125" spans="1:77" ht="22.5" customHeight="1" x14ac:dyDescent="0.25">
      <c r="A125" s="85">
        <v>117</v>
      </c>
      <c r="B125" s="113"/>
      <c r="C125" s="114"/>
      <c r="D125" s="114" t="s">
        <v>55</v>
      </c>
      <c r="E125" s="114"/>
      <c r="F125" s="114"/>
      <c r="G125" s="114"/>
      <c r="H125" s="114"/>
      <c r="I125" s="114" t="s">
        <v>55</v>
      </c>
      <c r="J125" s="114" t="s">
        <v>56</v>
      </c>
      <c r="K125" s="119"/>
      <c r="L125" s="127" t="s">
        <v>57</v>
      </c>
      <c r="M125" s="114"/>
      <c r="N125" s="114" t="s">
        <v>61</v>
      </c>
      <c r="O125" s="114"/>
      <c r="P125" s="119"/>
      <c r="Q125" s="119"/>
      <c r="R125" s="114" t="s">
        <v>62</v>
      </c>
      <c r="S125" s="114" t="s">
        <v>60</v>
      </c>
      <c r="T125" s="86">
        <f t="shared" si="4"/>
        <v>0</v>
      </c>
      <c r="U125" s="87">
        <f t="shared" si="1"/>
        <v>0</v>
      </c>
      <c r="V125" s="74"/>
      <c r="W125" s="91">
        <f t="shared" si="2"/>
        <v>0.35</v>
      </c>
      <c r="X125" s="92">
        <f t="shared" si="3"/>
        <v>0</v>
      </c>
      <c r="Y125" s="92">
        <f t="shared" si="5"/>
        <v>0</v>
      </c>
      <c r="Z125" s="92">
        <f t="shared" si="9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36"/>
    </row>
    <row r="126" spans="1:77" ht="22.5" customHeight="1" x14ac:dyDescent="0.25">
      <c r="A126" s="85">
        <v>118</v>
      </c>
      <c r="B126" s="113"/>
      <c r="C126" s="114"/>
      <c r="D126" s="114" t="s">
        <v>55</v>
      </c>
      <c r="E126" s="114"/>
      <c r="F126" s="114"/>
      <c r="G126" s="114"/>
      <c r="H126" s="114"/>
      <c r="I126" s="114" t="s">
        <v>55</v>
      </c>
      <c r="J126" s="114" t="s">
        <v>56</v>
      </c>
      <c r="K126" s="119"/>
      <c r="L126" s="127" t="s">
        <v>57</v>
      </c>
      <c r="M126" s="114"/>
      <c r="N126" s="114" t="s">
        <v>61</v>
      </c>
      <c r="O126" s="114"/>
      <c r="P126" s="119"/>
      <c r="Q126" s="119"/>
      <c r="R126" s="114" t="s">
        <v>62</v>
      </c>
      <c r="S126" s="114" t="s">
        <v>60</v>
      </c>
      <c r="T126" s="86">
        <f t="shared" si="4"/>
        <v>0</v>
      </c>
      <c r="U126" s="87">
        <f t="shared" si="1"/>
        <v>0</v>
      </c>
      <c r="V126" s="74"/>
      <c r="W126" s="91">
        <f t="shared" si="2"/>
        <v>0.35</v>
      </c>
      <c r="X126" s="92">
        <f t="shared" si="3"/>
        <v>0</v>
      </c>
      <c r="Y126" s="92">
        <f t="shared" si="5"/>
        <v>0</v>
      </c>
      <c r="Z126" s="92">
        <f t="shared" si="9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36"/>
    </row>
    <row r="127" spans="1:77" ht="22.5" customHeight="1" x14ac:dyDescent="0.25">
      <c r="A127" s="93">
        <v>119</v>
      </c>
      <c r="B127" s="115"/>
      <c r="C127" s="116"/>
      <c r="D127" s="116" t="s">
        <v>55</v>
      </c>
      <c r="E127" s="114"/>
      <c r="F127" s="114"/>
      <c r="G127" s="114"/>
      <c r="H127" s="116"/>
      <c r="I127" s="116" t="s">
        <v>55</v>
      </c>
      <c r="J127" s="116" t="s">
        <v>56</v>
      </c>
      <c r="K127" s="120"/>
      <c r="L127" s="127" t="s">
        <v>57</v>
      </c>
      <c r="M127" s="114"/>
      <c r="N127" s="116" t="s">
        <v>61</v>
      </c>
      <c r="O127" s="114"/>
      <c r="P127" s="120"/>
      <c r="Q127" s="120"/>
      <c r="R127" s="116" t="s">
        <v>62</v>
      </c>
      <c r="S127" s="116" t="s">
        <v>60</v>
      </c>
      <c r="T127" s="86">
        <f t="shared" si="4"/>
        <v>0</v>
      </c>
      <c r="U127" s="87">
        <f t="shared" si="1"/>
        <v>0</v>
      </c>
      <c r="V127" s="74"/>
      <c r="W127" s="91">
        <f t="shared" si="2"/>
        <v>0.35</v>
      </c>
      <c r="X127" s="92">
        <f t="shared" si="3"/>
        <v>0</v>
      </c>
      <c r="Y127" s="92">
        <f t="shared" si="5"/>
        <v>0</v>
      </c>
      <c r="Z127" s="92">
        <f t="shared" si="9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36"/>
    </row>
    <row r="128" spans="1:77" ht="22.5" customHeight="1" x14ac:dyDescent="0.25">
      <c r="A128" s="93">
        <v>120</v>
      </c>
      <c r="B128" s="115"/>
      <c r="C128" s="116"/>
      <c r="D128" s="114" t="s">
        <v>55</v>
      </c>
      <c r="E128" s="114"/>
      <c r="F128" s="114"/>
      <c r="G128" s="114"/>
      <c r="H128" s="116"/>
      <c r="I128" s="114" t="s">
        <v>55</v>
      </c>
      <c r="J128" s="114" t="s">
        <v>56</v>
      </c>
      <c r="K128" s="120"/>
      <c r="L128" s="127" t="s">
        <v>57</v>
      </c>
      <c r="M128" s="114"/>
      <c r="N128" s="116" t="s">
        <v>61</v>
      </c>
      <c r="O128" s="114"/>
      <c r="P128" s="120"/>
      <c r="Q128" s="120"/>
      <c r="R128" s="114" t="s">
        <v>62</v>
      </c>
      <c r="S128" s="116" t="s">
        <v>60</v>
      </c>
      <c r="T128" s="86">
        <f t="shared" si="4"/>
        <v>0</v>
      </c>
      <c r="U128" s="87">
        <f t="shared" si="1"/>
        <v>0</v>
      </c>
      <c r="V128" s="74"/>
      <c r="W128" s="91">
        <f t="shared" si="2"/>
        <v>0.35</v>
      </c>
      <c r="X128" s="92">
        <f t="shared" si="3"/>
        <v>0</v>
      </c>
      <c r="Y128" s="92">
        <f t="shared" si="5"/>
        <v>0</v>
      </c>
      <c r="Z128" s="92">
        <f t="shared" si="9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36"/>
    </row>
    <row r="129" spans="1:77" ht="22.5" customHeight="1" x14ac:dyDescent="0.25">
      <c r="A129" s="93">
        <v>121</v>
      </c>
      <c r="B129" s="115"/>
      <c r="C129" s="116"/>
      <c r="D129" s="114" t="s">
        <v>55</v>
      </c>
      <c r="E129" s="114"/>
      <c r="F129" s="114"/>
      <c r="G129" s="114"/>
      <c r="H129" s="116"/>
      <c r="I129" s="114" t="s">
        <v>55</v>
      </c>
      <c r="J129" s="114" t="s">
        <v>56</v>
      </c>
      <c r="K129" s="120"/>
      <c r="L129" s="127" t="s">
        <v>57</v>
      </c>
      <c r="M129" s="114"/>
      <c r="N129" s="116" t="s">
        <v>61</v>
      </c>
      <c r="O129" s="114"/>
      <c r="P129" s="120"/>
      <c r="Q129" s="120"/>
      <c r="R129" s="114" t="s">
        <v>62</v>
      </c>
      <c r="S129" s="116" t="s">
        <v>60</v>
      </c>
      <c r="T129" s="86">
        <f t="shared" si="4"/>
        <v>0</v>
      </c>
      <c r="U129" s="87">
        <f t="shared" si="1"/>
        <v>0</v>
      </c>
      <c r="V129" s="74"/>
      <c r="W129" s="91">
        <f t="shared" si="2"/>
        <v>0.35</v>
      </c>
      <c r="X129" s="92">
        <f t="shared" si="3"/>
        <v>0</v>
      </c>
      <c r="Y129" s="92">
        <f t="shared" si="5"/>
        <v>0</v>
      </c>
      <c r="Z129" s="92">
        <f t="shared" si="9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36"/>
    </row>
    <row r="130" spans="1:77" ht="22.5" customHeight="1" x14ac:dyDescent="0.25">
      <c r="A130" s="93">
        <v>122</v>
      </c>
      <c r="B130" s="115"/>
      <c r="C130" s="116"/>
      <c r="D130" s="114" t="s">
        <v>55</v>
      </c>
      <c r="E130" s="114"/>
      <c r="F130" s="114"/>
      <c r="G130" s="114"/>
      <c r="H130" s="116"/>
      <c r="I130" s="114" t="s">
        <v>55</v>
      </c>
      <c r="J130" s="114" t="s">
        <v>56</v>
      </c>
      <c r="K130" s="120"/>
      <c r="L130" s="127" t="s">
        <v>57</v>
      </c>
      <c r="M130" s="114"/>
      <c r="N130" s="116" t="s">
        <v>61</v>
      </c>
      <c r="O130" s="114"/>
      <c r="P130" s="120"/>
      <c r="Q130" s="120"/>
      <c r="R130" s="114" t="s">
        <v>62</v>
      </c>
      <c r="S130" s="116" t="s">
        <v>60</v>
      </c>
      <c r="T130" s="86">
        <f t="shared" si="4"/>
        <v>0</v>
      </c>
      <c r="U130" s="87">
        <f t="shared" si="1"/>
        <v>0</v>
      </c>
      <c r="V130" s="74"/>
      <c r="W130" s="91">
        <f t="shared" si="2"/>
        <v>0.35</v>
      </c>
      <c r="X130" s="92">
        <f t="shared" si="3"/>
        <v>0</v>
      </c>
      <c r="Y130" s="92">
        <f t="shared" si="5"/>
        <v>0</v>
      </c>
      <c r="Z130" s="92">
        <f t="shared" si="9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36"/>
    </row>
    <row r="131" spans="1:77" ht="22.5" customHeight="1" x14ac:dyDescent="0.25">
      <c r="A131" s="93">
        <v>123</v>
      </c>
      <c r="B131" s="115"/>
      <c r="C131" s="116"/>
      <c r="D131" s="114" t="s">
        <v>55</v>
      </c>
      <c r="E131" s="114"/>
      <c r="F131" s="114"/>
      <c r="G131" s="114"/>
      <c r="H131" s="116"/>
      <c r="I131" s="114" t="s">
        <v>55</v>
      </c>
      <c r="J131" s="114" t="s">
        <v>56</v>
      </c>
      <c r="K131" s="120"/>
      <c r="L131" s="127" t="s">
        <v>57</v>
      </c>
      <c r="M131" s="114"/>
      <c r="N131" s="116" t="s">
        <v>61</v>
      </c>
      <c r="O131" s="114"/>
      <c r="P131" s="120"/>
      <c r="Q131" s="120"/>
      <c r="R131" s="114" t="s">
        <v>62</v>
      </c>
      <c r="S131" s="116" t="s">
        <v>60</v>
      </c>
      <c r="T131" s="86">
        <f t="shared" si="4"/>
        <v>0</v>
      </c>
      <c r="U131" s="87">
        <f t="shared" si="1"/>
        <v>0</v>
      </c>
      <c r="V131" s="74"/>
      <c r="W131" s="91">
        <f t="shared" si="2"/>
        <v>0.35</v>
      </c>
      <c r="X131" s="92">
        <f t="shared" si="3"/>
        <v>0</v>
      </c>
      <c r="Y131" s="92">
        <f t="shared" si="5"/>
        <v>0</v>
      </c>
      <c r="Z131" s="92">
        <f t="shared" si="9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36"/>
    </row>
    <row r="132" spans="1:77" ht="22.5" customHeight="1" x14ac:dyDescent="0.25">
      <c r="A132" s="93">
        <v>124</v>
      </c>
      <c r="B132" s="115"/>
      <c r="C132" s="116"/>
      <c r="D132" s="114" t="s">
        <v>55</v>
      </c>
      <c r="E132" s="114"/>
      <c r="F132" s="114"/>
      <c r="G132" s="114"/>
      <c r="H132" s="116"/>
      <c r="I132" s="114" t="s">
        <v>55</v>
      </c>
      <c r="J132" s="114" t="s">
        <v>56</v>
      </c>
      <c r="K132" s="120"/>
      <c r="L132" s="127" t="s">
        <v>57</v>
      </c>
      <c r="M132" s="114"/>
      <c r="N132" s="116" t="s">
        <v>61</v>
      </c>
      <c r="O132" s="114"/>
      <c r="P132" s="120"/>
      <c r="Q132" s="120"/>
      <c r="R132" s="114" t="s">
        <v>62</v>
      </c>
      <c r="S132" s="116" t="s">
        <v>60</v>
      </c>
      <c r="T132" s="86">
        <f t="shared" si="4"/>
        <v>0</v>
      </c>
      <c r="U132" s="87">
        <f t="shared" si="1"/>
        <v>0</v>
      </c>
      <c r="V132" s="74"/>
      <c r="W132" s="91">
        <f t="shared" si="2"/>
        <v>0.35</v>
      </c>
      <c r="X132" s="92">
        <f t="shared" si="3"/>
        <v>0</v>
      </c>
      <c r="Y132" s="92">
        <f t="shared" si="5"/>
        <v>0</v>
      </c>
      <c r="Z132" s="92">
        <f t="shared" si="9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36"/>
    </row>
    <row r="133" spans="1:77" ht="22.5" customHeight="1" x14ac:dyDescent="0.25">
      <c r="A133" s="93">
        <v>125</v>
      </c>
      <c r="B133" s="115"/>
      <c r="C133" s="116"/>
      <c r="D133" s="114" t="s">
        <v>55</v>
      </c>
      <c r="E133" s="114"/>
      <c r="F133" s="114"/>
      <c r="G133" s="114"/>
      <c r="H133" s="116"/>
      <c r="I133" s="114" t="s">
        <v>55</v>
      </c>
      <c r="J133" s="114" t="s">
        <v>56</v>
      </c>
      <c r="K133" s="120"/>
      <c r="L133" s="127" t="s">
        <v>57</v>
      </c>
      <c r="M133" s="114"/>
      <c r="N133" s="116" t="s">
        <v>61</v>
      </c>
      <c r="O133" s="114"/>
      <c r="P133" s="120"/>
      <c r="Q133" s="120"/>
      <c r="R133" s="114" t="s">
        <v>62</v>
      </c>
      <c r="S133" s="116" t="s">
        <v>60</v>
      </c>
      <c r="T133" s="86">
        <f t="shared" si="4"/>
        <v>0</v>
      </c>
      <c r="U133" s="87">
        <f t="shared" si="1"/>
        <v>0</v>
      </c>
      <c r="V133" s="74"/>
      <c r="W133" s="91">
        <f t="shared" si="2"/>
        <v>0.35</v>
      </c>
      <c r="X133" s="92">
        <f t="shared" si="3"/>
        <v>0</v>
      </c>
      <c r="Y133" s="92">
        <f t="shared" si="5"/>
        <v>0</v>
      </c>
      <c r="Z133" s="92">
        <f t="shared" si="9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36"/>
    </row>
    <row r="134" spans="1:77" ht="22.5" customHeight="1" x14ac:dyDescent="0.25">
      <c r="A134" s="93">
        <v>126</v>
      </c>
      <c r="B134" s="115"/>
      <c r="C134" s="116"/>
      <c r="D134" s="116" t="s">
        <v>55</v>
      </c>
      <c r="E134" s="114"/>
      <c r="F134" s="114"/>
      <c r="G134" s="114"/>
      <c r="H134" s="116"/>
      <c r="I134" s="116" t="s">
        <v>55</v>
      </c>
      <c r="J134" s="116" t="s">
        <v>56</v>
      </c>
      <c r="K134" s="120"/>
      <c r="L134" s="127" t="s">
        <v>57</v>
      </c>
      <c r="M134" s="114"/>
      <c r="N134" s="116" t="s">
        <v>61</v>
      </c>
      <c r="O134" s="114"/>
      <c r="P134" s="120"/>
      <c r="Q134" s="120"/>
      <c r="R134" s="116" t="s">
        <v>62</v>
      </c>
      <c r="S134" s="116" t="s">
        <v>60</v>
      </c>
      <c r="T134" s="86">
        <f t="shared" si="4"/>
        <v>0</v>
      </c>
      <c r="U134" s="87">
        <f t="shared" si="1"/>
        <v>0</v>
      </c>
      <c r="V134" s="74"/>
      <c r="W134" s="91">
        <f t="shared" si="2"/>
        <v>0.35</v>
      </c>
      <c r="X134" s="92">
        <f t="shared" si="3"/>
        <v>0</v>
      </c>
      <c r="Y134" s="92">
        <f t="shared" si="5"/>
        <v>0</v>
      </c>
      <c r="Z134" s="92">
        <f t="shared" si="9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36"/>
    </row>
    <row r="135" spans="1:77" ht="22.5" customHeight="1" x14ac:dyDescent="0.25">
      <c r="A135" s="93">
        <v>127</v>
      </c>
      <c r="B135" s="115"/>
      <c r="C135" s="116"/>
      <c r="D135" s="114" t="s">
        <v>55</v>
      </c>
      <c r="E135" s="114"/>
      <c r="F135" s="114"/>
      <c r="G135" s="114"/>
      <c r="H135" s="116"/>
      <c r="I135" s="114" t="s">
        <v>55</v>
      </c>
      <c r="J135" s="114" t="s">
        <v>56</v>
      </c>
      <c r="K135" s="120"/>
      <c r="L135" s="127" t="s">
        <v>57</v>
      </c>
      <c r="M135" s="114"/>
      <c r="N135" s="116" t="s">
        <v>61</v>
      </c>
      <c r="O135" s="114"/>
      <c r="P135" s="120"/>
      <c r="Q135" s="120"/>
      <c r="R135" s="114" t="s">
        <v>62</v>
      </c>
      <c r="S135" s="116" t="s">
        <v>60</v>
      </c>
      <c r="T135" s="86">
        <f t="shared" si="4"/>
        <v>0</v>
      </c>
      <c r="U135" s="87">
        <f t="shared" si="1"/>
        <v>0</v>
      </c>
      <c r="V135" s="74"/>
      <c r="W135" s="91">
        <f t="shared" si="2"/>
        <v>0.35</v>
      </c>
      <c r="X135" s="92">
        <f t="shared" si="3"/>
        <v>0</v>
      </c>
      <c r="Y135" s="92">
        <f t="shared" si="5"/>
        <v>0</v>
      </c>
      <c r="Z135" s="92">
        <f t="shared" si="9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36"/>
    </row>
    <row r="136" spans="1:77" ht="22.5" customHeight="1" x14ac:dyDescent="0.25">
      <c r="A136" s="93">
        <v>128</v>
      </c>
      <c r="B136" s="115"/>
      <c r="C136" s="116"/>
      <c r="D136" s="114" t="s">
        <v>55</v>
      </c>
      <c r="E136" s="114"/>
      <c r="F136" s="114"/>
      <c r="G136" s="114"/>
      <c r="H136" s="116"/>
      <c r="I136" s="114" t="s">
        <v>55</v>
      </c>
      <c r="J136" s="114" t="s">
        <v>56</v>
      </c>
      <c r="K136" s="120"/>
      <c r="L136" s="127" t="s">
        <v>57</v>
      </c>
      <c r="M136" s="114"/>
      <c r="N136" s="116" t="s">
        <v>61</v>
      </c>
      <c r="O136" s="114"/>
      <c r="P136" s="120"/>
      <c r="Q136" s="120"/>
      <c r="R136" s="114" t="s">
        <v>62</v>
      </c>
      <c r="S136" s="116" t="s">
        <v>60</v>
      </c>
      <c r="T136" s="86">
        <f t="shared" si="4"/>
        <v>0</v>
      </c>
      <c r="U136" s="87">
        <f t="shared" si="1"/>
        <v>0</v>
      </c>
      <c r="V136" s="74"/>
      <c r="W136" s="91">
        <f t="shared" si="2"/>
        <v>0.35</v>
      </c>
      <c r="X136" s="92">
        <f t="shared" si="3"/>
        <v>0</v>
      </c>
      <c r="Y136" s="92">
        <f t="shared" si="5"/>
        <v>0</v>
      </c>
      <c r="Z136" s="92">
        <f t="shared" si="9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36"/>
    </row>
    <row r="137" spans="1:77" ht="22.5" customHeight="1" x14ac:dyDescent="0.25">
      <c r="A137" s="93">
        <v>129</v>
      </c>
      <c r="B137" s="115"/>
      <c r="C137" s="116"/>
      <c r="D137" s="114" t="s">
        <v>55</v>
      </c>
      <c r="E137" s="114"/>
      <c r="F137" s="114"/>
      <c r="G137" s="114"/>
      <c r="H137" s="116"/>
      <c r="I137" s="114" t="s">
        <v>55</v>
      </c>
      <c r="J137" s="114" t="s">
        <v>56</v>
      </c>
      <c r="K137" s="120"/>
      <c r="L137" s="127" t="s">
        <v>57</v>
      </c>
      <c r="M137" s="114"/>
      <c r="N137" s="116" t="s">
        <v>61</v>
      </c>
      <c r="O137" s="114"/>
      <c r="P137" s="120"/>
      <c r="Q137" s="120"/>
      <c r="R137" s="114" t="s">
        <v>62</v>
      </c>
      <c r="S137" s="116" t="s">
        <v>60</v>
      </c>
      <c r="T137" s="86">
        <f t="shared" si="4"/>
        <v>0</v>
      </c>
      <c r="U137" s="87">
        <f t="shared" si="1"/>
        <v>0</v>
      </c>
      <c r="V137" s="74"/>
      <c r="W137" s="91">
        <f t="shared" si="2"/>
        <v>0.35</v>
      </c>
      <c r="X137" s="92">
        <f t="shared" si="3"/>
        <v>0</v>
      </c>
      <c r="Y137" s="92">
        <f t="shared" si="5"/>
        <v>0</v>
      </c>
      <c r="Z137" s="92">
        <f t="shared" si="9"/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36"/>
    </row>
    <row r="138" spans="1:77" ht="22.5" customHeight="1" x14ac:dyDescent="0.25">
      <c r="A138" s="93">
        <v>130</v>
      </c>
      <c r="B138" s="115"/>
      <c r="C138" s="116"/>
      <c r="D138" s="114" t="s">
        <v>55</v>
      </c>
      <c r="E138" s="114"/>
      <c r="F138" s="114"/>
      <c r="G138" s="114"/>
      <c r="H138" s="116"/>
      <c r="I138" s="114" t="s">
        <v>55</v>
      </c>
      <c r="J138" s="114" t="s">
        <v>56</v>
      </c>
      <c r="K138" s="120"/>
      <c r="L138" s="127" t="s">
        <v>57</v>
      </c>
      <c r="M138" s="114"/>
      <c r="N138" s="116" t="s">
        <v>61</v>
      </c>
      <c r="O138" s="114"/>
      <c r="P138" s="120"/>
      <c r="Q138" s="120"/>
      <c r="R138" s="114" t="s">
        <v>62</v>
      </c>
      <c r="S138" s="116" t="s">
        <v>60</v>
      </c>
      <c r="T138" s="86">
        <f t="shared" si="4"/>
        <v>0</v>
      </c>
      <c r="U138" s="87">
        <f t="shared" si="1"/>
        <v>0</v>
      </c>
      <c r="V138" s="74"/>
      <c r="W138" s="91">
        <f t="shared" si="2"/>
        <v>0.35</v>
      </c>
      <c r="X138" s="92">
        <f t="shared" si="3"/>
        <v>0</v>
      </c>
      <c r="Y138" s="92">
        <f t="shared" si="5"/>
        <v>0</v>
      </c>
      <c r="Z138" s="92">
        <f t="shared" ref="Z138:Z161" si="10">IF(M138&lt;0,-1,1)*(VLOOKUP(R138,$A$203:$BU$205,VLOOKUP($E$2,$A$208:$B$219,2,FALSE)+1,FALSE)/100*ABS(Q138))</f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36"/>
    </row>
    <row r="139" spans="1:77" ht="22.5" customHeight="1" x14ac:dyDescent="0.25">
      <c r="A139" s="93">
        <v>131</v>
      </c>
      <c r="B139" s="115"/>
      <c r="C139" s="116"/>
      <c r="D139" s="114" t="s">
        <v>55</v>
      </c>
      <c r="E139" s="114"/>
      <c r="F139" s="114"/>
      <c r="G139" s="114"/>
      <c r="H139" s="116"/>
      <c r="I139" s="114" t="s">
        <v>55</v>
      </c>
      <c r="J139" s="114" t="s">
        <v>56</v>
      </c>
      <c r="K139" s="120"/>
      <c r="L139" s="127" t="s">
        <v>57</v>
      </c>
      <c r="M139" s="114"/>
      <c r="N139" s="116" t="s">
        <v>61</v>
      </c>
      <c r="O139" s="114"/>
      <c r="P139" s="120"/>
      <c r="Q139" s="120"/>
      <c r="R139" s="114" t="s">
        <v>62</v>
      </c>
      <c r="S139" s="116" t="s">
        <v>60</v>
      </c>
      <c r="T139" s="86">
        <f t="shared" si="4"/>
        <v>0</v>
      </c>
      <c r="U139" s="87">
        <f t="shared" si="1"/>
        <v>0</v>
      </c>
      <c r="V139" s="74"/>
      <c r="W139" s="91">
        <f t="shared" si="2"/>
        <v>0.35</v>
      </c>
      <c r="X139" s="92">
        <f t="shared" si="3"/>
        <v>0</v>
      </c>
      <c r="Y139" s="92">
        <f t="shared" si="5"/>
        <v>0</v>
      </c>
      <c r="Z139" s="92">
        <f t="shared" si="1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36"/>
    </row>
    <row r="140" spans="1:77" ht="22.5" customHeight="1" x14ac:dyDescent="0.25">
      <c r="A140" s="93">
        <v>132</v>
      </c>
      <c r="B140" s="115"/>
      <c r="C140" s="116"/>
      <c r="D140" s="114" t="s">
        <v>55</v>
      </c>
      <c r="E140" s="114"/>
      <c r="F140" s="114"/>
      <c r="G140" s="114"/>
      <c r="H140" s="116"/>
      <c r="I140" s="114" t="s">
        <v>55</v>
      </c>
      <c r="J140" s="114" t="s">
        <v>56</v>
      </c>
      <c r="K140" s="120"/>
      <c r="L140" s="127" t="s">
        <v>57</v>
      </c>
      <c r="M140" s="114"/>
      <c r="N140" s="116" t="s">
        <v>61</v>
      </c>
      <c r="O140" s="114"/>
      <c r="P140" s="120"/>
      <c r="Q140" s="120"/>
      <c r="R140" s="114" t="s">
        <v>62</v>
      </c>
      <c r="S140" s="116" t="s">
        <v>60</v>
      </c>
      <c r="T140" s="86">
        <f t="shared" si="4"/>
        <v>0</v>
      </c>
      <c r="U140" s="87">
        <f t="shared" si="1"/>
        <v>0</v>
      </c>
      <c r="V140" s="74"/>
      <c r="W140" s="91">
        <f t="shared" si="2"/>
        <v>0.35</v>
      </c>
      <c r="X140" s="92">
        <f t="shared" si="3"/>
        <v>0</v>
      </c>
      <c r="Y140" s="92">
        <f t="shared" si="5"/>
        <v>0</v>
      </c>
      <c r="Z140" s="92">
        <f t="shared" si="1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36"/>
    </row>
    <row r="141" spans="1:77" ht="22.5" customHeight="1" x14ac:dyDescent="0.25">
      <c r="A141" s="93">
        <v>133</v>
      </c>
      <c r="B141" s="115"/>
      <c r="C141" s="116"/>
      <c r="D141" s="114" t="s">
        <v>55</v>
      </c>
      <c r="E141" s="114"/>
      <c r="F141" s="114"/>
      <c r="G141" s="114"/>
      <c r="H141" s="116"/>
      <c r="I141" s="114" t="s">
        <v>55</v>
      </c>
      <c r="J141" s="114" t="s">
        <v>56</v>
      </c>
      <c r="K141" s="120"/>
      <c r="L141" s="127" t="s">
        <v>57</v>
      </c>
      <c r="M141" s="114"/>
      <c r="N141" s="116" t="s">
        <v>61</v>
      </c>
      <c r="O141" s="114"/>
      <c r="P141" s="120"/>
      <c r="Q141" s="120"/>
      <c r="R141" s="114" t="s">
        <v>62</v>
      </c>
      <c r="S141" s="116" t="s">
        <v>60</v>
      </c>
      <c r="T141" s="86">
        <f t="shared" si="4"/>
        <v>0</v>
      </c>
      <c r="U141" s="87">
        <f t="shared" si="1"/>
        <v>0</v>
      </c>
      <c r="V141" s="74"/>
      <c r="W141" s="91">
        <f t="shared" si="2"/>
        <v>0.35</v>
      </c>
      <c r="X141" s="92">
        <f t="shared" si="3"/>
        <v>0</v>
      </c>
      <c r="Y141" s="92">
        <f t="shared" si="5"/>
        <v>0</v>
      </c>
      <c r="Z141" s="92">
        <f t="shared" si="1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36"/>
    </row>
    <row r="142" spans="1:77" ht="22.5" customHeight="1" x14ac:dyDescent="0.25">
      <c r="A142" s="93">
        <v>134</v>
      </c>
      <c r="B142" s="115"/>
      <c r="C142" s="116"/>
      <c r="D142" s="114" t="s">
        <v>55</v>
      </c>
      <c r="E142" s="114"/>
      <c r="F142" s="114"/>
      <c r="G142" s="114"/>
      <c r="H142" s="116"/>
      <c r="I142" s="114" t="s">
        <v>55</v>
      </c>
      <c r="J142" s="114" t="s">
        <v>56</v>
      </c>
      <c r="K142" s="120"/>
      <c r="L142" s="127" t="s">
        <v>57</v>
      </c>
      <c r="M142" s="114"/>
      <c r="N142" s="116" t="s">
        <v>61</v>
      </c>
      <c r="O142" s="114"/>
      <c r="P142" s="120"/>
      <c r="Q142" s="120"/>
      <c r="R142" s="114" t="s">
        <v>62</v>
      </c>
      <c r="S142" s="116" t="s">
        <v>60</v>
      </c>
      <c r="T142" s="86">
        <f t="shared" si="4"/>
        <v>0</v>
      </c>
      <c r="U142" s="87">
        <f t="shared" si="1"/>
        <v>0</v>
      </c>
      <c r="V142" s="74"/>
      <c r="W142" s="91">
        <f t="shared" si="2"/>
        <v>0.35</v>
      </c>
      <c r="X142" s="92">
        <f t="shared" si="3"/>
        <v>0</v>
      </c>
      <c r="Y142" s="92">
        <f t="shared" si="5"/>
        <v>0</v>
      </c>
      <c r="Z142" s="92">
        <f t="shared" si="1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36"/>
    </row>
    <row r="143" spans="1:77" ht="22.5" customHeight="1" x14ac:dyDescent="0.25">
      <c r="A143" s="93">
        <v>135</v>
      </c>
      <c r="B143" s="115"/>
      <c r="C143" s="116"/>
      <c r="D143" s="114" t="s">
        <v>55</v>
      </c>
      <c r="E143" s="114"/>
      <c r="F143" s="114"/>
      <c r="G143" s="114"/>
      <c r="H143" s="116"/>
      <c r="I143" s="114" t="s">
        <v>55</v>
      </c>
      <c r="J143" s="114" t="s">
        <v>56</v>
      </c>
      <c r="K143" s="120"/>
      <c r="L143" s="127" t="s">
        <v>57</v>
      </c>
      <c r="M143" s="114"/>
      <c r="N143" s="116" t="s">
        <v>61</v>
      </c>
      <c r="O143" s="114"/>
      <c r="P143" s="120"/>
      <c r="Q143" s="120"/>
      <c r="R143" s="114" t="s">
        <v>62</v>
      </c>
      <c r="S143" s="116" t="s">
        <v>60</v>
      </c>
      <c r="T143" s="86">
        <f t="shared" si="4"/>
        <v>0</v>
      </c>
      <c r="U143" s="87">
        <f t="shared" si="1"/>
        <v>0</v>
      </c>
      <c r="V143" s="74"/>
      <c r="W143" s="91">
        <f t="shared" si="2"/>
        <v>0.35</v>
      </c>
      <c r="X143" s="92">
        <f t="shared" si="3"/>
        <v>0</v>
      </c>
      <c r="Y143" s="92">
        <f t="shared" si="5"/>
        <v>0</v>
      </c>
      <c r="Z143" s="92">
        <f t="shared" si="1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36"/>
    </row>
    <row r="144" spans="1:77" ht="22.5" customHeight="1" x14ac:dyDescent="0.25">
      <c r="A144" s="93">
        <v>136</v>
      </c>
      <c r="B144" s="115"/>
      <c r="C144" s="116"/>
      <c r="D144" s="116" t="s">
        <v>55</v>
      </c>
      <c r="E144" s="114"/>
      <c r="F144" s="114"/>
      <c r="G144" s="114"/>
      <c r="H144" s="116"/>
      <c r="I144" s="116" t="s">
        <v>55</v>
      </c>
      <c r="J144" s="116" t="s">
        <v>56</v>
      </c>
      <c r="K144" s="120"/>
      <c r="L144" s="127" t="s">
        <v>57</v>
      </c>
      <c r="M144" s="114"/>
      <c r="N144" s="116" t="s">
        <v>61</v>
      </c>
      <c r="O144" s="114"/>
      <c r="P144" s="120"/>
      <c r="Q144" s="120"/>
      <c r="R144" s="116" t="s">
        <v>62</v>
      </c>
      <c r="S144" s="116" t="s">
        <v>60</v>
      </c>
      <c r="T144" s="86">
        <f t="shared" si="4"/>
        <v>0</v>
      </c>
      <c r="U144" s="87">
        <f t="shared" si="1"/>
        <v>0</v>
      </c>
      <c r="V144" s="74"/>
      <c r="W144" s="91">
        <f t="shared" si="2"/>
        <v>0.35</v>
      </c>
      <c r="X144" s="92">
        <f t="shared" si="3"/>
        <v>0</v>
      </c>
      <c r="Y144" s="92">
        <f t="shared" si="5"/>
        <v>0</v>
      </c>
      <c r="Z144" s="92">
        <f t="shared" si="1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36"/>
    </row>
    <row r="145" spans="1:77" ht="22.5" customHeight="1" x14ac:dyDescent="0.25">
      <c r="A145" s="93">
        <v>137</v>
      </c>
      <c r="B145" s="115"/>
      <c r="C145" s="116"/>
      <c r="D145" s="114" t="s">
        <v>55</v>
      </c>
      <c r="E145" s="114"/>
      <c r="F145" s="114"/>
      <c r="G145" s="114"/>
      <c r="H145" s="116"/>
      <c r="I145" s="114" t="s">
        <v>55</v>
      </c>
      <c r="J145" s="114" t="s">
        <v>56</v>
      </c>
      <c r="K145" s="120"/>
      <c r="L145" s="127" t="s">
        <v>57</v>
      </c>
      <c r="M145" s="114"/>
      <c r="N145" s="116" t="s">
        <v>61</v>
      </c>
      <c r="O145" s="114"/>
      <c r="P145" s="120"/>
      <c r="Q145" s="120"/>
      <c r="R145" s="114" t="s">
        <v>62</v>
      </c>
      <c r="S145" s="116" t="s">
        <v>60</v>
      </c>
      <c r="T145" s="86">
        <f t="shared" si="4"/>
        <v>0</v>
      </c>
      <c r="U145" s="87">
        <f t="shared" si="1"/>
        <v>0</v>
      </c>
      <c r="V145" s="74"/>
      <c r="W145" s="91">
        <f t="shared" si="2"/>
        <v>0.35</v>
      </c>
      <c r="X145" s="92">
        <f t="shared" si="3"/>
        <v>0</v>
      </c>
      <c r="Y145" s="92">
        <f t="shared" si="5"/>
        <v>0</v>
      </c>
      <c r="Z145" s="92">
        <f t="shared" si="1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36"/>
    </row>
    <row r="146" spans="1:77" ht="22.5" customHeight="1" x14ac:dyDescent="0.25">
      <c r="A146" s="93">
        <v>138</v>
      </c>
      <c r="B146" s="115"/>
      <c r="C146" s="116"/>
      <c r="D146" s="114" t="s">
        <v>55</v>
      </c>
      <c r="E146" s="114"/>
      <c r="F146" s="114"/>
      <c r="G146" s="114"/>
      <c r="H146" s="116"/>
      <c r="I146" s="114" t="s">
        <v>55</v>
      </c>
      <c r="J146" s="114" t="s">
        <v>56</v>
      </c>
      <c r="K146" s="120"/>
      <c r="L146" s="127" t="s">
        <v>57</v>
      </c>
      <c r="M146" s="114"/>
      <c r="N146" s="116" t="s">
        <v>61</v>
      </c>
      <c r="O146" s="114"/>
      <c r="P146" s="120"/>
      <c r="Q146" s="120"/>
      <c r="R146" s="114" t="s">
        <v>62</v>
      </c>
      <c r="S146" s="116" t="s">
        <v>60</v>
      </c>
      <c r="T146" s="86">
        <f t="shared" si="4"/>
        <v>0</v>
      </c>
      <c r="U146" s="87">
        <f t="shared" si="1"/>
        <v>0</v>
      </c>
      <c r="V146" s="74"/>
      <c r="W146" s="91">
        <f t="shared" si="2"/>
        <v>0.35</v>
      </c>
      <c r="X146" s="92">
        <f t="shared" si="3"/>
        <v>0</v>
      </c>
      <c r="Y146" s="92">
        <f t="shared" si="5"/>
        <v>0</v>
      </c>
      <c r="Z146" s="92">
        <f t="shared" si="1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36"/>
    </row>
    <row r="147" spans="1:77" ht="22.5" customHeight="1" x14ac:dyDescent="0.25">
      <c r="A147" s="93">
        <v>139</v>
      </c>
      <c r="B147" s="115"/>
      <c r="C147" s="116"/>
      <c r="D147" s="114" t="s">
        <v>55</v>
      </c>
      <c r="E147" s="114"/>
      <c r="F147" s="114"/>
      <c r="G147" s="114"/>
      <c r="H147" s="116"/>
      <c r="I147" s="114" t="s">
        <v>55</v>
      </c>
      <c r="J147" s="114" t="s">
        <v>56</v>
      </c>
      <c r="K147" s="120"/>
      <c r="L147" s="127" t="s">
        <v>57</v>
      </c>
      <c r="M147" s="114"/>
      <c r="N147" s="116" t="s">
        <v>61</v>
      </c>
      <c r="O147" s="114"/>
      <c r="P147" s="120"/>
      <c r="Q147" s="120"/>
      <c r="R147" s="114" t="s">
        <v>62</v>
      </c>
      <c r="S147" s="116" t="s">
        <v>60</v>
      </c>
      <c r="T147" s="86">
        <f t="shared" si="4"/>
        <v>0</v>
      </c>
      <c r="U147" s="87">
        <f t="shared" si="1"/>
        <v>0</v>
      </c>
      <c r="V147" s="74"/>
      <c r="W147" s="91">
        <f t="shared" si="2"/>
        <v>0.35</v>
      </c>
      <c r="X147" s="92">
        <f t="shared" si="3"/>
        <v>0</v>
      </c>
      <c r="Y147" s="92">
        <f t="shared" si="5"/>
        <v>0</v>
      </c>
      <c r="Z147" s="92">
        <f t="shared" si="1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36"/>
    </row>
    <row r="148" spans="1:77" ht="22.5" customHeight="1" x14ac:dyDescent="0.25">
      <c r="A148" s="93">
        <v>140</v>
      </c>
      <c r="B148" s="115"/>
      <c r="C148" s="116"/>
      <c r="D148" s="114" t="s">
        <v>55</v>
      </c>
      <c r="E148" s="114"/>
      <c r="F148" s="114"/>
      <c r="G148" s="114"/>
      <c r="H148" s="116"/>
      <c r="I148" s="114" t="s">
        <v>55</v>
      </c>
      <c r="J148" s="114" t="s">
        <v>56</v>
      </c>
      <c r="K148" s="120"/>
      <c r="L148" s="127" t="s">
        <v>57</v>
      </c>
      <c r="M148" s="114"/>
      <c r="N148" s="116" t="s">
        <v>61</v>
      </c>
      <c r="O148" s="114"/>
      <c r="P148" s="120"/>
      <c r="Q148" s="120"/>
      <c r="R148" s="114" t="s">
        <v>62</v>
      </c>
      <c r="S148" s="116" t="s">
        <v>60</v>
      </c>
      <c r="T148" s="86">
        <f t="shared" si="4"/>
        <v>0</v>
      </c>
      <c r="U148" s="87">
        <f t="shared" si="1"/>
        <v>0</v>
      </c>
      <c r="V148" s="74"/>
      <c r="W148" s="91">
        <f t="shared" si="2"/>
        <v>0.35</v>
      </c>
      <c r="X148" s="92">
        <f t="shared" si="3"/>
        <v>0</v>
      </c>
      <c r="Y148" s="92">
        <f t="shared" si="5"/>
        <v>0</v>
      </c>
      <c r="Z148" s="92">
        <f t="shared" si="1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36"/>
    </row>
    <row r="149" spans="1:77" ht="22.5" customHeight="1" x14ac:dyDescent="0.25">
      <c r="A149" s="93">
        <v>141</v>
      </c>
      <c r="B149" s="115"/>
      <c r="C149" s="116"/>
      <c r="D149" s="114" t="s">
        <v>55</v>
      </c>
      <c r="E149" s="114"/>
      <c r="F149" s="114"/>
      <c r="G149" s="114"/>
      <c r="H149" s="116"/>
      <c r="I149" s="114" t="s">
        <v>55</v>
      </c>
      <c r="J149" s="114" t="s">
        <v>56</v>
      </c>
      <c r="K149" s="120"/>
      <c r="L149" s="127" t="s">
        <v>57</v>
      </c>
      <c r="M149" s="114"/>
      <c r="N149" s="116" t="s">
        <v>61</v>
      </c>
      <c r="O149" s="114"/>
      <c r="P149" s="120"/>
      <c r="Q149" s="120"/>
      <c r="R149" s="114" t="s">
        <v>62</v>
      </c>
      <c r="S149" s="116" t="s">
        <v>60</v>
      </c>
      <c r="T149" s="86">
        <f t="shared" si="4"/>
        <v>0</v>
      </c>
      <c r="U149" s="87">
        <f t="shared" si="1"/>
        <v>0</v>
      </c>
      <c r="V149" s="74"/>
      <c r="W149" s="91">
        <f t="shared" si="2"/>
        <v>0.35</v>
      </c>
      <c r="X149" s="92">
        <f t="shared" si="3"/>
        <v>0</v>
      </c>
      <c r="Y149" s="92">
        <f t="shared" si="5"/>
        <v>0</v>
      </c>
      <c r="Z149" s="92">
        <f t="shared" si="1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36"/>
    </row>
    <row r="150" spans="1:77" ht="22.5" customHeight="1" x14ac:dyDescent="0.25">
      <c r="A150" s="93">
        <v>142</v>
      </c>
      <c r="B150" s="115"/>
      <c r="C150" s="116"/>
      <c r="D150" s="114" t="s">
        <v>55</v>
      </c>
      <c r="E150" s="114"/>
      <c r="F150" s="114"/>
      <c r="G150" s="114"/>
      <c r="H150" s="116"/>
      <c r="I150" s="114" t="s">
        <v>55</v>
      </c>
      <c r="J150" s="114" t="s">
        <v>56</v>
      </c>
      <c r="K150" s="120"/>
      <c r="L150" s="127" t="s">
        <v>57</v>
      </c>
      <c r="M150" s="114"/>
      <c r="N150" s="116" t="s">
        <v>61</v>
      </c>
      <c r="O150" s="114"/>
      <c r="P150" s="120"/>
      <c r="Q150" s="120"/>
      <c r="R150" s="114" t="s">
        <v>62</v>
      </c>
      <c r="S150" s="116" t="s">
        <v>60</v>
      </c>
      <c r="T150" s="86">
        <f t="shared" si="4"/>
        <v>0</v>
      </c>
      <c r="U150" s="87">
        <f t="shared" si="1"/>
        <v>0</v>
      </c>
      <c r="V150" s="74"/>
      <c r="W150" s="91">
        <f t="shared" si="2"/>
        <v>0.35</v>
      </c>
      <c r="X150" s="92">
        <f t="shared" si="3"/>
        <v>0</v>
      </c>
      <c r="Y150" s="92">
        <f t="shared" si="5"/>
        <v>0</v>
      </c>
      <c r="Z150" s="92">
        <f t="shared" si="1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36"/>
    </row>
    <row r="151" spans="1:77" ht="22.5" customHeight="1" x14ac:dyDescent="0.25">
      <c r="A151" s="93">
        <v>143</v>
      </c>
      <c r="B151" s="115"/>
      <c r="C151" s="116"/>
      <c r="D151" s="114" t="s">
        <v>55</v>
      </c>
      <c r="E151" s="114"/>
      <c r="F151" s="114"/>
      <c r="G151" s="114"/>
      <c r="H151" s="116"/>
      <c r="I151" s="114" t="s">
        <v>55</v>
      </c>
      <c r="J151" s="114" t="s">
        <v>56</v>
      </c>
      <c r="K151" s="120"/>
      <c r="L151" s="127" t="s">
        <v>57</v>
      </c>
      <c r="M151" s="114"/>
      <c r="N151" s="116" t="s">
        <v>61</v>
      </c>
      <c r="O151" s="114"/>
      <c r="P151" s="120"/>
      <c r="Q151" s="120"/>
      <c r="R151" s="114" t="s">
        <v>62</v>
      </c>
      <c r="S151" s="116" t="s">
        <v>60</v>
      </c>
      <c r="T151" s="86">
        <f t="shared" si="4"/>
        <v>0</v>
      </c>
      <c r="U151" s="87">
        <f t="shared" si="1"/>
        <v>0</v>
      </c>
      <c r="V151" s="74"/>
      <c r="W151" s="91">
        <f t="shared" si="2"/>
        <v>0.35</v>
      </c>
      <c r="X151" s="92">
        <f t="shared" si="3"/>
        <v>0</v>
      </c>
      <c r="Y151" s="92">
        <f t="shared" si="5"/>
        <v>0</v>
      </c>
      <c r="Z151" s="92">
        <f t="shared" si="1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36"/>
    </row>
    <row r="152" spans="1:77" ht="22.5" customHeight="1" x14ac:dyDescent="0.25">
      <c r="A152" s="93">
        <v>144</v>
      </c>
      <c r="B152" s="115"/>
      <c r="C152" s="116"/>
      <c r="D152" s="116" t="s">
        <v>55</v>
      </c>
      <c r="E152" s="114"/>
      <c r="F152" s="114"/>
      <c r="G152" s="114"/>
      <c r="H152" s="116"/>
      <c r="I152" s="116" t="s">
        <v>55</v>
      </c>
      <c r="J152" s="116" t="s">
        <v>56</v>
      </c>
      <c r="K152" s="120"/>
      <c r="L152" s="127" t="s">
        <v>57</v>
      </c>
      <c r="M152" s="114"/>
      <c r="N152" s="116" t="s">
        <v>61</v>
      </c>
      <c r="O152" s="114"/>
      <c r="P152" s="120"/>
      <c r="Q152" s="120"/>
      <c r="R152" s="116" t="s">
        <v>62</v>
      </c>
      <c r="S152" s="116" t="s">
        <v>60</v>
      </c>
      <c r="T152" s="86">
        <f t="shared" si="4"/>
        <v>0</v>
      </c>
      <c r="U152" s="87">
        <f t="shared" si="1"/>
        <v>0</v>
      </c>
      <c r="V152" s="74"/>
      <c r="W152" s="91">
        <f t="shared" si="2"/>
        <v>0.35</v>
      </c>
      <c r="X152" s="92">
        <f t="shared" si="3"/>
        <v>0</v>
      </c>
      <c r="Y152" s="92">
        <f t="shared" si="5"/>
        <v>0</v>
      </c>
      <c r="Z152" s="92">
        <f t="shared" si="1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36"/>
    </row>
    <row r="153" spans="1:77" ht="22.5" customHeight="1" x14ac:dyDescent="0.25">
      <c r="A153" s="93">
        <v>145</v>
      </c>
      <c r="B153" s="115"/>
      <c r="C153" s="116"/>
      <c r="D153" s="116" t="s">
        <v>55</v>
      </c>
      <c r="E153" s="114"/>
      <c r="F153" s="114"/>
      <c r="G153" s="114"/>
      <c r="H153" s="116"/>
      <c r="I153" s="116" t="s">
        <v>55</v>
      </c>
      <c r="J153" s="116" t="s">
        <v>56</v>
      </c>
      <c r="K153" s="120"/>
      <c r="L153" s="127" t="s">
        <v>57</v>
      </c>
      <c r="M153" s="114"/>
      <c r="N153" s="116" t="s">
        <v>61</v>
      </c>
      <c r="O153" s="114"/>
      <c r="P153" s="120"/>
      <c r="Q153" s="120"/>
      <c r="R153" s="116" t="s">
        <v>62</v>
      </c>
      <c r="S153" s="116" t="s">
        <v>60</v>
      </c>
      <c r="T153" s="86">
        <f t="shared" si="4"/>
        <v>0</v>
      </c>
      <c r="U153" s="87">
        <f t="shared" si="1"/>
        <v>0</v>
      </c>
      <c r="V153" s="74"/>
      <c r="W153" s="91">
        <f t="shared" si="2"/>
        <v>0.35</v>
      </c>
      <c r="X153" s="92">
        <f t="shared" si="3"/>
        <v>0</v>
      </c>
      <c r="Y153" s="92">
        <f t="shared" si="5"/>
        <v>0</v>
      </c>
      <c r="Z153" s="92">
        <f t="shared" si="1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36"/>
    </row>
    <row r="154" spans="1:77" ht="22.5" customHeight="1" x14ac:dyDescent="0.25">
      <c r="A154" s="93">
        <v>146</v>
      </c>
      <c r="B154" s="115"/>
      <c r="C154" s="116"/>
      <c r="D154" s="116" t="s">
        <v>55</v>
      </c>
      <c r="E154" s="114"/>
      <c r="F154" s="114"/>
      <c r="G154" s="114"/>
      <c r="H154" s="116"/>
      <c r="I154" s="116" t="s">
        <v>55</v>
      </c>
      <c r="J154" s="116" t="s">
        <v>56</v>
      </c>
      <c r="K154" s="120"/>
      <c r="L154" s="127" t="s">
        <v>57</v>
      </c>
      <c r="M154" s="114"/>
      <c r="N154" s="116" t="s">
        <v>61</v>
      </c>
      <c r="O154" s="114"/>
      <c r="P154" s="120"/>
      <c r="Q154" s="120"/>
      <c r="R154" s="116" t="s">
        <v>62</v>
      </c>
      <c r="S154" s="116" t="s">
        <v>60</v>
      </c>
      <c r="T154" s="86">
        <f t="shared" si="4"/>
        <v>0</v>
      </c>
      <c r="U154" s="87">
        <f t="shared" si="1"/>
        <v>0</v>
      </c>
      <c r="V154" s="74"/>
      <c r="W154" s="91">
        <f t="shared" si="2"/>
        <v>0.35</v>
      </c>
      <c r="X154" s="92">
        <f t="shared" si="3"/>
        <v>0</v>
      </c>
      <c r="Y154" s="92">
        <f t="shared" si="5"/>
        <v>0</v>
      </c>
      <c r="Z154" s="92">
        <f t="shared" si="1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36"/>
    </row>
    <row r="155" spans="1:77" ht="22.5" customHeight="1" x14ac:dyDescent="0.25">
      <c r="A155" s="93">
        <v>147</v>
      </c>
      <c r="B155" s="115"/>
      <c r="C155" s="116"/>
      <c r="D155" s="116" t="s">
        <v>55</v>
      </c>
      <c r="E155" s="114"/>
      <c r="F155" s="114"/>
      <c r="G155" s="114"/>
      <c r="H155" s="116"/>
      <c r="I155" s="116" t="s">
        <v>55</v>
      </c>
      <c r="J155" s="116" t="s">
        <v>56</v>
      </c>
      <c r="K155" s="120"/>
      <c r="L155" s="127" t="s">
        <v>57</v>
      </c>
      <c r="M155" s="114"/>
      <c r="N155" s="116" t="s">
        <v>61</v>
      </c>
      <c r="O155" s="114"/>
      <c r="P155" s="120"/>
      <c r="Q155" s="120"/>
      <c r="R155" s="116" t="s">
        <v>62</v>
      </c>
      <c r="S155" s="116" t="s">
        <v>60</v>
      </c>
      <c r="T155" s="86">
        <f t="shared" si="4"/>
        <v>0</v>
      </c>
      <c r="U155" s="87">
        <f t="shared" si="1"/>
        <v>0</v>
      </c>
      <c r="V155" s="74"/>
      <c r="W155" s="91">
        <f t="shared" si="2"/>
        <v>0.35</v>
      </c>
      <c r="X155" s="92">
        <f t="shared" si="3"/>
        <v>0</v>
      </c>
      <c r="Y155" s="92">
        <f t="shared" si="5"/>
        <v>0</v>
      </c>
      <c r="Z155" s="92">
        <f t="shared" si="1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36"/>
    </row>
    <row r="156" spans="1:77" ht="22.5" customHeight="1" x14ac:dyDescent="0.25">
      <c r="A156" s="93">
        <v>148</v>
      </c>
      <c r="B156" s="115"/>
      <c r="C156" s="116"/>
      <c r="D156" s="116" t="s">
        <v>55</v>
      </c>
      <c r="E156" s="114"/>
      <c r="F156" s="114"/>
      <c r="G156" s="114"/>
      <c r="H156" s="116"/>
      <c r="I156" s="116" t="s">
        <v>55</v>
      </c>
      <c r="J156" s="116" t="s">
        <v>56</v>
      </c>
      <c r="K156" s="120"/>
      <c r="L156" s="127" t="s">
        <v>57</v>
      </c>
      <c r="M156" s="114"/>
      <c r="N156" s="116" t="s">
        <v>61</v>
      </c>
      <c r="O156" s="114"/>
      <c r="P156" s="120"/>
      <c r="Q156" s="120"/>
      <c r="R156" s="116" t="s">
        <v>62</v>
      </c>
      <c r="S156" s="116" t="s">
        <v>60</v>
      </c>
      <c r="T156" s="86">
        <f t="shared" si="4"/>
        <v>0</v>
      </c>
      <c r="U156" s="87">
        <f t="shared" si="1"/>
        <v>0</v>
      </c>
      <c r="V156" s="74"/>
      <c r="W156" s="91">
        <f t="shared" si="2"/>
        <v>0.35</v>
      </c>
      <c r="X156" s="92">
        <f t="shared" si="3"/>
        <v>0</v>
      </c>
      <c r="Y156" s="92">
        <f t="shared" si="5"/>
        <v>0</v>
      </c>
      <c r="Z156" s="92">
        <f t="shared" si="1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36"/>
    </row>
    <row r="157" spans="1:77" ht="22.5" customHeight="1" x14ac:dyDescent="0.25">
      <c r="A157" s="93">
        <v>149</v>
      </c>
      <c r="B157" s="115"/>
      <c r="C157" s="116"/>
      <c r="D157" s="116" t="s">
        <v>55</v>
      </c>
      <c r="E157" s="114"/>
      <c r="F157" s="114"/>
      <c r="G157" s="114"/>
      <c r="H157" s="116"/>
      <c r="I157" s="116" t="s">
        <v>55</v>
      </c>
      <c r="J157" s="116" t="s">
        <v>56</v>
      </c>
      <c r="K157" s="120"/>
      <c r="L157" s="127" t="s">
        <v>57</v>
      </c>
      <c r="M157" s="114"/>
      <c r="N157" s="116" t="s">
        <v>61</v>
      </c>
      <c r="O157" s="114"/>
      <c r="P157" s="120"/>
      <c r="Q157" s="120"/>
      <c r="R157" s="116" t="s">
        <v>62</v>
      </c>
      <c r="S157" s="116" t="s">
        <v>60</v>
      </c>
      <c r="T157" s="86">
        <f t="shared" si="4"/>
        <v>0</v>
      </c>
      <c r="U157" s="87">
        <f t="shared" si="1"/>
        <v>0</v>
      </c>
      <c r="V157" s="74"/>
      <c r="W157" s="91">
        <f t="shared" si="2"/>
        <v>0.35</v>
      </c>
      <c r="X157" s="92">
        <f t="shared" si="3"/>
        <v>0</v>
      </c>
      <c r="Y157" s="92">
        <f t="shared" si="5"/>
        <v>0</v>
      </c>
      <c r="Z157" s="92">
        <f t="shared" si="1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36"/>
    </row>
    <row r="158" spans="1:77" ht="22.5" customHeight="1" x14ac:dyDescent="0.25">
      <c r="A158" s="93">
        <v>150</v>
      </c>
      <c r="B158" s="115"/>
      <c r="C158" s="116"/>
      <c r="D158" s="116" t="s">
        <v>55</v>
      </c>
      <c r="E158" s="114"/>
      <c r="F158" s="114"/>
      <c r="G158" s="114"/>
      <c r="H158" s="116"/>
      <c r="I158" s="116" t="s">
        <v>55</v>
      </c>
      <c r="J158" s="116" t="s">
        <v>56</v>
      </c>
      <c r="K158" s="120"/>
      <c r="L158" s="127" t="s">
        <v>57</v>
      </c>
      <c r="M158" s="114"/>
      <c r="N158" s="116" t="s">
        <v>61</v>
      </c>
      <c r="O158" s="114"/>
      <c r="P158" s="120"/>
      <c r="Q158" s="120"/>
      <c r="R158" s="116" t="s">
        <v>62</v>
      </c>
      <c r="S158" s="116" t="s">
        <v>60</v>
      </c>
      <c r="T158" s="86">
        <f t="shared" si="4"/>
        <v>0</v>
      </c>
      <c r="U158" s="87">
        <f t="shared" si="1"/>
        <v>0</v>
      </c>
      <c r="V158" s="74"/>
      <c r="W158" s="91">
        <f t="shared" si="2"/>
        <v>0.35</v>
      </c>
      <c r="X158" s="92">
        <f t="shared" si="3"/>
        <v>0</v>
      </c>
      <c r="Y158" s="92">
        <f t="shared" si="5"/>
        <v>0</v>
      </c>
      <c r="Z158" s="92">
        <f t="shared" si="1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36"/>
    </row>
    <row r="159" spans="1:77" ht="22.5" customHeight="1" x14ac:dyDescent="0.25">
      <c r="A159" s="93">
        <v>151</v>
      </c>
      <c r="B159" s="115"/>
      <c r="C159" s="116"/>
      <c r="D159" s="116" t="s">
        <v>55</v>
      </c>
      <c r="E159" s="114"/>
      <c r="F159" s="114"/>
      <c r="G159" s="114"/>
      <c r="H159" s="116"/>
      <c r="I159" s="116" t="s">
        <v>55</v>
      </c>
      <c r="J159" s="116" t="s">
        <v>56</v>
      </c>
      <c r="K159" s="120"/>
      <c r="L159" s="127" t="s">
        <v>57</v>
      </c>
      <c r="M159" s="114"/>
      <c r="N159" s="116" t="s">
        <v>61</v>
      </c>
      <c r="O159" s="114"/>
      <c r="P159" s="120"/>
      <c r="Q159" s="120"/>
      <c r="R159" s="116" t="s">
        <v>62</v>
      </c>
      <c r="S159" s="116" t="s">
        <v>60</v>
      </c>
      <c r="T159" s="86">
        <f t="shared" si="4"/>
        <v>0</v>
      </c>
      <c r="U159" s="87">
        <f t="shared" si="1"/>
        <v>0</v>
      </c>
      <c r="V159" s="74"/>
      <c r="W159" s="91">
        <f t="shared" si="2"/>
        <v>0.35</v>
      </c>
      <c r="X159" s="92">
        <f t="shared" si="3"/>
        <v>0</v>
      </c>
      <c r="Y159" s="92">
        <f t="shared" si="5"/>
        <v>0</v>
      </c>
      <c r="Z159" s="92">
        <f t="shared" si="1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36"/>
    </row>
    <row r="160" spans="1:77" ht="22.5" customHeight="1" x14ac:dyDescent="0.25">
      <c r="A160" s="93">
        <v>152</v>
      </c>
      <c r="B160" s="115"/>
      <c r="C160" s="116"/>
      <c r="D160" s="116" t="s">
        <v>55</v>
      </c>
      <c r="E160" s="114"/>
      <c r="F160" s="114"/>
      <c r="G160" s="114"/>
      <c r="H160" s="116"/>
      <c r="I160" s="116" t="s">
        <v>55</v>
      </c>
      <c r="J160" s="116" t="s">
        <v>56</v>
      </c>
      <c r="K160" s="120"/>
      <c r="L160" s="127" t="s">
        <v>57</v>
      </c>
      <c r="M160" s="114"/>
      <c r="N160" s="116" t="s">
        <v>61</v>
      </c>
      <c r="O160" s="114"/>
      <c r="P160" s="120"/>
      <c r="Q160" s="120"/>
      <c r="R160" s="116" t="s">
        <v>62</v>
      </c>
      <c r="S160" s="116" t="s">
        <v>60</v>
      </c>
      <c r="T160" s="86">
        <f t="shared" si="4"/>
        <v>0</v>
      </c>
      <c r="U160" s="87">
        <f t="shared" si="1"/>
        <v>0</v>
      </c>
      <c r="V160" s="74"/>
      <c r="W160" s="91">
        <f t="shared" si="2"/>
        <v>0.35</v>
      </c>
      <c r="X160" s="92">
        <f t="shared" si="3"/>
        <v>0</v>
      </c>
      <c r="Y160" s="92">
        <f t="shared" si="5"/>
        <v>0</v>
      </c>
      <c r="Z160" s="92">
        <f t="shared" si="1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36"/>
    </row>
    <row r="161" spans="1:77" ht="22.5" customHeight="1" x14ac:dyDescent="0.25">
      <c r="A161" s="93">
        <v>153</v>
      </c>
      <c r="B161" s="115"/>
      <c r="C161" s="116"/>
      <c r="D161" s="177" t="s">
        <v>55</v>
      </c>
      <c r="E161" s="177"/>
      <c r="F161" s="177"/>
      <c r="G161" s="177"/>
      <c r="H161" s="177"/>
      <c r="I161" s="177" t="s">
        <v>55</v>
      </c>
      <c r="J161" s="177" t="s">
        <v>56</v>
      </c>
      <c r="K161" s="178"/>
      <c r="L161" s="179" t="s">
        <v>57</v>
      </c>
      <c r="M161" s="177"/>
      <c r="N161" s="177" t="s">
        <v>61</v>
      </c>
      <c r="O161" s="177"/>
      <c r="P161" s="120"/>
      <c r="Q161" s="120"/>
      <c r="R161" s="116" t="s">
        <v>62</v>
      </c>
      <c r="S161" s="116" t="s">
        <v>60</v>
      </c>
      <c r="T161" s="86">
        <f t="shared" si="4"/>
        <v>0</v>
      </c>
      <c r="U161" s="87">
        <f t="shared" si="1"/>
        <v>0</v>
      </c>
      <c r="V161" s="74"/>
      <c r="W161" s="94">
        <f t="shared" si="2"/>
        <v>0.35</v>
      </c>
      <c r="X161" s="95">
        <f t="shared" si="3"/>
        <v>0</v>
      </c>
      <c r="Y161" s="95">
        <f t="shared" si="5"/>
        <v>0</v>
      </c>
      <c r="Z161" s="176">
        <f t="shared" si="1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36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36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36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36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36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36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36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36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36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36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36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36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36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36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36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36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36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36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36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36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36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36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36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36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36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36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36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36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36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36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36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36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36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36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47"/>
      <c r="BY195" s="136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8"/>
      <c r="BG196" s="108"/>
      <c r="BH196" s="108"/>
      <c r="BI196" s="108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28"/>
      <c r="BV196" s="128"/>
      <c r="BW196" s="128"/>
      <c r="BX196" s="47"/>
      <c r="BY196" s="136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32"/>
      <c r="BP197" s="132"/>
      <c r="BQ197" s="132"/>
      <c r="BR197" s="132"/>
      <c r="BS197" s="132"/>
      <c r="BT197" s="132"/>
      <c r="BU197" s="128"/>
      <c r="BV197" s="128"/>
      <c r="BW197" s="128"/>
      <c r="BX197" s="47"/>
      <c r="BY197" s="136"/>
    </row>
    <row r="198" spans="1:77" ht="22.5" customHeight="1" x14ac:dyDescent="0.25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7"/>
      <c r="AA198" s="7"/>
      <c r="AB198" s="7"/>
      <c r="AC198" s="7"/>
      <c r="AD198" s="7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8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5"/>
      <c r="BR198" s="135"/>
      <c r="BS198" s="132"/>
      <c r="BT198" s="132"/>
      <c r="BU198" s="132"/>
      <c r="BV198" s="132"/>
      <c r="BW198" s="109"/>
      <c r="BX198" s="47"/>
      <c r="BY198" s="136"/>
    </row>
    <row r="199" spans="1:77" ht="22.5" customHeight="1" x14ac:dyDescent="0.25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74"/>
      <c r="U199" s="74"/>
      <c r="V199" s="74"/>
      <c r="W199" s="74"/>
      <c r="X199" s="74"/>
      <c r="Y199" s="74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8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5"/>
      <c r="BR199" s="135"/>
      <c r="BS199" s="132"/>
      <c r="BT199" s="132"/>
      <c r="BU199" s="132"/>
      <c r="BV199" s="132"/>
      <c r="BW199" s="109"/>
      <c r="BX199" s="47"/>
      <c r="BY199" s="136"/>
    </row>
    <row r="200" spans="1:77" ht="22.5" customHeight="1" x14ac:dyDescent="0.25">
      <c r="A200" s="97"/>
      <c r="B200" s="97"/>
      <c r="C200" s="97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6"/>
      <c r="AA200" s="6"/>
      <c r="AB200" s="6"/>
      <c r="AC200" s="6"/>
      <c r="AD200" s="7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8"/>
      <c r="BG200" s="129"/>
      <c r="BH200" s="129"/>
      <c r="BI200" s="129"/>
      <c r="BJ200" s="132"/>
      <c r="BK200" s="132"/>
      <c r="BL200" s="132"/>
      <c r="BM200" s="137"/>
      <c r="BN200" s="132"/>
      <c r="BO200" s="132"/>
      <c r="BP200" s="132"/>
      <c r="BQ200" s="132"/>
      <c r="BR200" s="132"/>
      <c r="BS200" s="132"/>
      <c r="BT200" s="132"/>
      <c r="BU200" s="140"/>
      <c r="BV200" s="140"/>
      <c r="BW200" s="109"/>
      <c r="BX200" s="47"/>
      <c r="BY200" s="136"/>
    </row>
    <row r="201" spans="1:77" ht="22.5" customHeight="1" x14ac:dyDescent="0.25">
      <c r="A201" s="7" t="s">
        <v>63</v>
      </c>
      <c r="B201" s="99">
        <f>DATE(2009,1,1)</f>
        <v>39814</v>
      </c>
      <c r="C201" s="99">
        <f t="shared" ref="C201:BI201" si="11">EDATE(B201,1)</f>
        <v>39845</v>
      </c>
      <c r="D201" s="99">
        <f t="shared" si="11"/>
        <v>39873</v>
      </c>
      <c r="E201" s="99">
        <f t="shared" si="11"/>
        <v>39904</v>
      </c>
      <c r="F201" s="99">
        <f t="shared" si="11"/>
        <v>39934</v>
      </c>
      <c r="G201" s="99">
        <f t="shared" si="11"/>
        <v>39965</v>
      </c>
      <c r="H201" s="99">
        <f t="shared" si="11"/>
        <v>39995</v>
      </c>
      <c r="I201" s="99">
        <f t="shared" si="11"/>
        <v>40026</v>
      </c>
      <c r="J201" s="99">
        <f t="shared" si="11"/>
        <v>40057</v>
      </c>
      <c r="K201" s="99">
        <f t="shared" si="11"/>
        <v>40087</v>
      </c>
      <c r="L201" s="99">
        <f t="shared" si="11"/>
        <v>40118</v>
      </c>
      <c r="M201" s="99">
        <f t="shared" si="11"/>
        <v>40148</v>
      </c>
      <c r="N201" s="99">
        <f t="shared" si="11"/>
        <v>40179</v>
      </c>
      <c r="O201" s="99">
        <f t="shared" si="11"/>
        <v>40210</v>
      </c>
      <c r="P201" s="99">
        <f t="shared" si="11"/>
        <v>40238</v>
      </c>
      <c r="Q201" s="99">
        <f t="shared" si="11"/>
        <v>40269</v>
      </c>
      <c r="R201" s="99">
        <f t="shared" si="11"/>
        <v>40299</v>
      </c>
      <c r="S201" s="99">
        <f t="shared" si="11"/>
        <v>40330</v>
      </c>
      <c r="T201" s="99">
        <f t="shared" si="11"/>
        <v>40360</v>
      </c>
      <c r="U201" s="99">
        <f t="shared" si="11"/>
        <v>40391</v>
      </c>
      <c r="V201" s="99">
        <f t="shared" si="11"/>
        <v>40422</v>
      </c>
      <c r="W201" s="99">
        <f t="shared" si="11"/>
        <v>40452</v>
      </c>
      <c r="X201" s="99">
        <f t="shared" si="11"/>
        <v>40483</v>
      </c>
      <c r="Y201" s="99">
        <f t="shared" si="11"/>
        <v>40513</v>
      </c>
      <c r="Z201" s="99">
        <f t="shared" si="11"/>
        <v>40544</v>
      </c>
      <c r="AA201" s="99">
        <f t="shared" si="11"/>
        <v>40575</v>
      </c>
      <c r="AB201" s="99">
        <f t="shared" si="11"/>
        <v>40603</v>
      </c>
      <c r="AC201" s="99">
        <f t="shared" si="11"/>
        <v>40634</v>
      </c>
      <c r="AD201" s="99">
        <f t="shared" si="11"/>
        <v>40664</v>
      </c>
      <c r="AE201" s="99">
        <f t="shared" si="11"/>
        <v>40695</v>
      </c>
      <c r="AF201" s="99">
        <f t="shared" si="11"/>
        <v>40725</v>
      </c>
      <c r="AG201" s="99">
        <f t="shared" si="11"/>
        <v>40756</v>
      </c>
      <c r="AH201" s="99">
        <f t="shared" si="11"/>
        <v>40787</v>
      </c>
      <c r="AI201" s="99">
        <f t="shared" si="11"/>
        <v>40817</v>
      </c>
      <c r="AJ201" s="99">
        <f t="shared" si="11"/>
        <v>40848</v>
      </c>
      <c r="AK201" s="99">
        <f t="shared" si="11"/>
        <v>40878</v>
      </c>
      <c r="AL201" s="99">
        <f t="shared" si="11"/>
        <v>40909</v>
      </c>
      <c r="AM201" s="99">
        <f t="shared" si="11"/>
        <v>40940</v>
      </c>
      <c r="AN201" s="99">
        <f t="shared" si="11"/>
        <v>40969</v>
      </c>
      <c r="AO201" s="99">
        <f t="shared" si="11"/>
        <v>41000</v>
      </c>
      <c r="AP201" s="99">
        <f t="shared" si="11"/>
        <v>41030</v>
      </c>
      <c r="AQ201" s="99">
        <f t="shared" si="11"/>
        <v>41061</v>
      </c>
      <c r="AR201" s="99">
        <f t="shared" si="11"/>
        <v>41091</v>
      </c>
      <c r="AS201" s="99">
        <f t="shared" si="11"/>
        <v>41122</v>
      </c>
      <c r="AT201" s="99">
        <f t="shared" si="11"/>
        <v>41153</v>
      </c>
      <c r="AU201" s="99">
        <f t="shared" si="11"/>
        <v>41183</v>
      </c>
      <c r="AV201" s="99">
        <f t="shared" si="11"/>
        <v>41214</v>
      </c>
      <c r="AW201" s="99">
        <f t="shared" si="11"/>
        <v>41244</v>
      </c>
      <c r="AX201" s="99">
        <f t="shared" si="11"/>
        <v>41275</v>
      </c>
      <c r="AY201" s="99">
        <f t="shared" si="11"/>
        <v>41306</v>
      </c>
      <c r="AZ201" s="99">
        <f t="shared" si="11"/>
        <v>41334</v>
      </c>
      <c r="BA201" s="99">
        <f t="shared" si="11"/>
        <v>41365</v>
      </c>
      <c r="BB201" s="99">
        <f t="shared" si="11"/>
        <v>41395</v>
      </c>
      <c r="BC201" s="99">
        <f t="shared" si="11"/>
        <v>41426</v>
      </c>
      <c r="BD201" s="99">
        <f t="shared" si="11"/>
        <v>41456</v>
      </c>
      <c r="BE201" s="99">
        <f t="shared" si="11"/>
        <v>41487</v>
      </c>
      <c r="BF201" s="134">
        <f t="shared" si="11"/>
        <v>41518</v>
      </c>
      <c r="BG201" s="130">
        <f t="shared" si="11"/>
        <v>41548</v>
      </c>
      <c r="BH201" s="130">
        <f t="shared" si="11"/>
        <v>41579</v>
      </c>
      <c r="BI201" s="130">
        <f t="shared" si="11"/>
        <v>41609</v>
      </c>
      <c r="BJ201" s="130"/>
      <c r="BK201" s="130"/>
      <c r="BL201" s="130"/>
      <c r="BM201" s="130"/>
      <c r="BN201" s="130"/>
      <c r="BO201" s="129">
        <v>2017</v>
      </c>
      <c r="BP201" s="130"/>
      <c r="BQ201" s="130"/>
      <c r="BR201" s="130"/>
      <c r="BS201" s="130"/>
      <c r="BT201" s="130"/>
      <c r="BU201" s="133"/>
      <c r="BV201" s="133"/>
      <c r="BW201" s="141"/>
      <c r="BX201" s="47"/>
      <c r="BY201" s="136"/>
    </row>
    <row r="202" spans="1:77" ht="22.5" customHeight="1" x14ac:dyDescent="0.25">
      <c r="A202" s="7" t="s">
        <v>64</v>
      </c>
      <c r="B202" s="154" t="s">
        <v>349</v>
      </c>
      <c r="C202" s="154" t="s">
        <v>350</v>
      </c>
      <c r="D202" s="154" t="s">
        <v>351</v>
      </c>
      <c r="E202" s="154" t="s">
        <v>65</v>
      </c>
      <c r="F202" s="154" t="s">
        <v>66</v>
      </c>
      <c r="G202" s="154" t="s">
        <v>67</v>
      </c>
      <c r="H202" s="154" t="s">
        <v>68</v>
      </c>
      <c r="I202" s="154" t="s">
        <v>352</v>
      </c>
      <c r="J202" s="154" t="s">
        <v>353</v>
      </c>
      <c r="K202" s="154" t="s">
        <v>354</v>
      </c>
      <c r="L202" s="154" t="s">
        <v>355</v>
      </c>
      <c r="M202" s="154" t="s">
        <v>356</v>
      </c>
      <c r="N202" s="154" t="s">
        <v>69</v>
      </c>
      <c r="O202" s="154" t="s">
        <v>70</v>
      </c>
      <c r="P202" s="154" t="s">
        <v>71</v>
      </c>
      <c r="Q202" s="154" t="s">
        <v>72</v>
      </c>
      <c r="R202" s="154" t="s">
        <v>73</v>
      </c>
      <c r="S202" s="154" t="s">
        <v>74</v>
      </c>
      <c r="T202" s="154" t="s">
        <v>75</v>
      </c>
      <c r="U202" s="154" t="s">
        <v>76</v>
      </c>
      <c r="V202" s="154" t="s">
        <v>77</v>
      </c>
      <c r="W202" s="154" t="s">
        <v>78</v>
      </c>
      <c r="X202" s="154" t="s">
        <v>79</v>
      </c>
      <c r="Y202" s="154" t="s">
        <v>80</v>
      </c>
      <c r="Z202" s="154" t="s">
        <v>81</v>
      </c>
      <c r="AA202" s="154" t="s">
        <v>82</v>
      </c>
      <c r="AB202" s="154" t="s">
        <v>83</v>
      </c>
      <c r="AC202" s="154" t="s">
        <v>84</v>
      </c>
      <c r="AD202" s="154" t="s">
        <v>85</v>
      </c>
      <c r="AE202" s="154" t="s">
        <v>86</v>
      </c>
      <c r="AF202" s="154" t="s">
        <v>87</v>
      </c>
      <c r="AG202" s="154" t="s">
        <v>88</v>
      </c>
      <c r="AH202" s="154" t="s">
        <v>89</v>
      </c>
      <c r="AI202" s="154" t="s">
        <v>90</v>
      </c>
      <c r="AJ202" s="154" t="s">
        <v>91</v>
      </c>
      <c r="AK202" s="154" t="s">
        <v>92</v>
      </c>
      <c r="AL202" s="154" t="s">
        <v>93</v>
      </c>
      <c r="AM202" s="154" t="s">
        <v>94</v>
      </c>
      <c r="AN202" s="154" t="s">
        <v>95</v>
      </c>
      <c r="AO202" s="154" t="s">
        <v>96</v>
      </c>
      <c r="AP202" s="154" t="s">
        <v>97</v>
      </c>
      <c r="AQ202" s="154" t="s">
        <v>98</v>
      </c>
      <c r="AR202" s="154" t="s">
        <v>99</v>
      </c>
      <c r="AS202" s="154" t="s">
        <v>100</v>
      </c>
      <c r="AT202" s="154" t="s">
        <v>101</v>
      </c>
      <c r="AU202" s="154" t="s">
        <v>102</v>
      </c>
      <c r="AV202" s="154" t="s">
        <v>103</v>
      </c>
      <c r="AW202" s="154" t="s">
        <v>104</v>
      </c>
      <c r="AX202" s="154" t="s">
        <v>105</v>
      </c>
      <c r="AY202" s="154" t="s">
        <v>106</v>
      </c>
      <c r="AZ202" s="154" t="s">
        <v>107</v>
      </c>
      <c r="BA202" s="154" t="s">
        <v>108</v>
      </c>
      <c r="BB202" s="154" t="s">
        <v>109</v>
      </c>
      <c r="BC202" s="154" t="s">
        <v>110</v>
      </c>
      <c r="BD202" s="154" t="s">
        <v>111</v>
      </c>
      <c r="BE202" s="154" t="s">
        <v>112</v>
      </c>
      <c r="BF202" s="155" t="s">
        <v>113</v>
      </c>
      <c r="BG202" s="156" t="s">
        <v>114</v>
      </c>
      <c r="BH202" s="156" t="s">
        <v>115</v>
      </c>
      <c r="BI202" s="156" t="s">
        <v>116</v>
      </c>
      <c r="BJ202" s="157" t="str">
        <f>Kurs!B4</f>
        <v>2018M01</v>
      </c>
      <c r="BK202" s="157" t="str">
        <f>Kurs!C4</f>
        <v>2018M02</v>
      </c>
      <c r="BL202" s="157" t="str">
        <f>Kurs!D4</f>
        <v>2018M03</v>
      </c>
      <c r="BM202" s="157" t="str">
        <f>Kurs!E4</f>
        <v>2018M04</v>
      </c>
      <c r="BN202" s="157" t="str">
        <f>Kurs!F4</f>
        <v>2018M05</v>
      </c>
      <c r="BO202" s="157" t="str">
        <f>Kurs!G4</f>
        <v>2018M06</v>
      </c>
      <c r="BP202" s="157" t="str">
        <f>Kurs!H4</f>
        <v>2018M07</v>
      </c>
      <c r="BQ202" s="157" t="str">
        <f>Kurs!I4</f>
        <v>2018M08</v>
      </c>
      <c r="BR202" s="157" t="str">
        <f>Kurs!J4</f>
        <v>2018M09</v>
      </c>
      <c r="BS202" s="157" t="str">
        <f>Kurs!K4</f>
        <v>2018M10</v>
      </c>
      <c r="BT202" s="157" t="str">
        <f>Kurs!L4</f>
        <v>2018M11</v>
      </c>
      <c r="BU202" s="157" t="str">
        <f>Kurs!M4</f>
        <v>2018M12</v>
      </c>
      <c r="BV202" s="138"/>
      <c r="BW202" s="142"/>
      <c r="BX202" s="47"/>
      <c r="BY202" s="136"/>
    </row>
    <row r="203" spans="1:77" ht="22.5" customHeight="1" x14ac:dyDescent="0.25">
      <c r="A203" s="101" t="s">
        <v>117</v>
      </c>
      <c r="B203" s="158">
        <f>Kurs!B5</f>
        <v>744.54549999999995</v>
      </c>
      <c r="C203" s="158">
        <f>Kurs!C5</f>
        <v>744.57449999999994</v>
      </c>
      <c r="D203" s="158">
        <f>Kurs!D5</f>
        <v>744.88049999999998</v>
      </c>
      <c r="E203" s="158">
        <f>Kurs!E5</f>
        <v>744.77629999999999</v>
      </c>
      <c r="F203" s="158">
        <f>Kurs!F5</f>
        <v>744.80740000000003</v>
      </c>
      <c r="G203" s="158">
        <f>Kurs!G5</f>
        <v>744.96</v>
      </c>
      <c r="H203" s="158">
        <f>Kurs!H5</f>
        <v>745.22</v>
      </c>
      <c r="I203" s="158">
        <f>Kurs!I5</f>
        <v>745.58259999999996</v>
      </c>
      <c r="J203" s="158">
        <f>Kurs!J5</f>
        <v>745.83150000000001</v>
      </c>
      <c r="K203" s="158">
        <f>Kurs!K5</f>
        <v>745.97429999999997</v>
      </c>
      <c r="L203" s="158">
        <f>Kurs!L5</f>
        <v>746.11270000000002</v>
      </c>
      <c r="M203" s="158">
        <f>Kurs!M5</f>
        <v>0</v>
      </c>
      <c r="N203" s="158">
        <v>744.24249999999995</v>
      </c>
      <c r="O203" s="158">
        <v>744.40200000000004</v>
      </c>
      <c r="P203" s="158">
        <v>744.16480000000001</v>
      </c>
      <c r="Q203" s="158">
        <v>744.27279999999996</v>
      </c>
      <c r="R203" s="158">
        <v>744.15499999999997</v>
      </c>
      <c r="S203" s="158">
        <v>744.08680000000004</v>
      </c>
      <c r="T203" s="158">
        <v>745.21680000000003</v>
      </c>
      <c r="U203" s="158">
        <v>744.95230000000004</v>
      </c>
      <c r="V203" s="158">
        <v>744.75729999999999</v>
      </c>
      <c r="W203" s="158">
        <v>745.67</v>
      </c>
      <c r="X203" s="158">
        <v>745.47050000000002</v>
      </c>
      <c r="Y203" s="158">
        <v>745.27670000000001</v>
      </c>
      <c r="Z203" s="158">
        <v>745.18380000000002</v>
      </c>
      <c r="AA203" s="158">
        <v>745.548</v>
      </c>
      <c r="AB203" s="158">
        <v>745.74300000000005</v>
      </c>
      <c r="AC203" s="154">
        <v>745.74109999999996</v>
      </c>
      <c r="AD203" s="154">
        <v>745.66189999999995</v>
      </c>
      <c r="AE203" s="154">
        <v>745.81370000000004</v>
      </c>
      <c r="AF203" s="154">
        <v>745.59810000000004</v>
      </c>
      <c r="AG203" s="154">
        <v>744.9769</v>
      </c>
      <c r="AH203" s="154">
        <v>744.6241</v>
      </c>
      <c r="AI203" s="154">
        <v>744.4171</v>
      </c>
      <c r="AJ203" s="154">
        <v>744.12090000000001</v>
      </c>
      <c r="AK203" s="154">
        <v>743.40719999999999</v>
      </c>
      <c r="AL203" s="154">
        <v>743.53089999999997</v>
      </c>
      <c r="AM203" s="154">
        <v>743.41470000000004</v>
      </c>
      <c r="AN203" s="154">
        <v>743.54049999999995</v>
      </c>
      <c r="AO203" s="154">
        <v>743.92610000000002</v>
      </c>
      <c r="AP203" s="154">
        <v>743.37480000000005</v>
      </c>
      <c r="AQ203" s="154">
        <v>743.25900000000001</v>
      </c>
      <c r="AR203" s="154">
        <v>743.83770000000004</v>
      </c>
      <c r="AS203" s="154">
        <v>744.54390000000001</v>
      </c>
      <c r="AT203" s="154">
        <v>745.3895</v>
      </c>
      <c r="AU203" s="154">
        <v>745.82039999999995</v>
      </c>
      <c r="AV203" s="154">
        <v>745.86500000000001</v>
      </c>
      <c r="AW203" s="154">
        <v>746.03060000000005</v>
      </c>
      <c r="AX203" s="154">
        <v>746.14269999999999</v>
      </c>
      <c r="AY203" s="154">
        <v>745.98099999999999</v>
      </c>
      <c r="AZ203" s="154">
        <v>745.53160000000003</v>
      </c>
      <c r="BA203" s="154">
        <v>745.53</v>
      </c>
      <c r="BB203" s="154">
        <v>745.36900000000003</v>
      </c>
      <c r="BC203" s="154">
        <v>745.88</v>
      </c>
      <c r="BD203" s="154">
        <v>745.79259999999999</v>
      </c>
      <c r="BE203" s="154">
        <v>745.8</v>
      </c>
      <c r="BF203" s="155">
        <v>745.79380000000003</v>
      </c>
      <c r="BG203" s="156">
        <v>745.91780000000006</v>
      </c>
      <c r="BH203" s="156">
        <v>745.86569999999995</v>
      </c>
      <c r="BI203" s="156">
        <v>746.02829999999994</v>
      </c>
      <c r="BJ203" s="159">
        <f>Kurs!B5</f>
        <v>744.54549999999995</v>
      </c>
      <c r="BK203" s="159">
        <f>Kurs!C5</f>
        <v>744.57449999999994</v>
      </c>
      <c r="BL203" s="159">
        <f>Kurs!D5</f>
        <v>744.88049999999998</v>
      </c>
      <c r="BM203" s="159">
        <f>Kurs!E5</f>
        <v>744.77629999999999</v>
      </c>
      <c r="BN203" s="159">
        <f>Kurs!F5</f>
        <v>744.80740000000003</v>
      </c>
      <c r="BO203" s="159">
        <f>Kurs!G5</f>
        <v>744.96</v>
      </c>
      <c r="BP203" s="159">
        <f>Kurs!H5</f>
        <v>745.22</v>
      </c>
      <c r="BQ203" s="159">
        <f>Kurs!I5</f>
        <v>745.58259999999996</v>
      </c>
      <c r="BR203" s="159">
        <f>Kurs!J5</f>
        <v>745.83150000000001</v>
      </c>
      <c r="BS203" s="159">
        <f>Kurs!K5</f>
        <v>745.97429999999997</v>
      </c>
      <c r="BT203" s="159">
        <f>Kurs!L5</f>
        <v>746.11270000000002</v>
      </c>
      <c r="BU203" s="159">
        <f>Kurs!M5</f>
        <v>0</v>
      </c>
      <c r="BV203" s="139"/>
      <c r="BW203" s="143"/>
      <c r="BX203" s="47"/>
      <c r="BY203" s="136"/>
    </row>
    <row r="204" spans="1:77" ht="22.5" customHeight="1" x14ac:dyDescent="0.25">
      <c r="A204" s="101" t="s">
        <v>59</v>
      </c>
      <c r="B204" s="158">
        <f>Kurs!B6</f>
        <v>610.41769999999997</v>
      </c>
      <c r="C204" s="158">
        <f>Kurs!C6</f>
        <v>603.029</v>
      </c>
      <c r="D204" s="158">
        <f>Kurs!D6</f>
        <v>603.79499999999996</v>
      </c>
      <c r="E204" s="158">
        <f>Kurs!E6</f>
        <v>606.17049999999995</v>
      </c>
      <c r="F204" s="158">
        <f>Kurs!F6</f>
        <v>630.99260000000004</v>
      </c>
      <c r="G204" s="158">
        <f>Kurs!G6</f>
        <v>637.92999999999995</v>
      </c>
      <c r="H204" s="158">
        <f>Kurs!H6</f>
        <v>637.73</v>
      </c>
      <c r="I204" s="158">
        <f>Kurs!I6</f>
        <v>645.64649999999995</v>
      </c>
      <c r="J204" s="158">
        <f>Kurs!J6</f>
        <v>639.745</v>
      </c>
      <c r="K204" s="158">
        <f>Kurs!K6</f>
        <v>649.60699999999997</v>
      </c>
      <c r="L204" s="158">
        <f>Kurs!L6</f>
        <v>656.41</v>
      </c>
      <c r="M204" s="158">
        <f>Kurs!M6</f>
        <v>0</v>
      </c>
      <c r="N204" s="158">
        <v>521.55150000000003</v>
      </c>
      <c r="O204" s="158">
        <v>543.98249999999996</v>
      </c>
      <c r="P204" s="158">
        <v>548.49429999999995</v>
      </c>
      <c r="Q204" s="158">
        <v>555.16719999999998</v>
      </c>
      <c r="R204" s="158">
        <v>591.90219999999999</v>
      </c>
      <c r="S204" s="158">
        <v>609.54859999999996</v>
      </c>
      <c r="T204" s="158">
        <v>583.71860000000004</v>
      </c>
      <c r="U204" s="158">
        <v>577.90049999999997</v>
      </c>
      <c r="V204" s="158">
        <v>570.25819999999999</v>
      </c>
      <c r="W204" s="158">
        <v>536.56619999999998</v>
      </c>
      <c r="X204" s="158">
        <v>545.9864</v>
      </c>
      <c r="Y204" s="158">
        <v>563.81240000000003</v>
      </c>
      <c r="Z204" s="158">
        <v>557.99950000000001</v>
      </c>
      <c r="AA204" s="158">
        <v>546.26549999999997</v>
      </c>
      <c r="AB204" s="158">
        <v>532.75480000000005</v>
      </c>
      <c r="AC204" s="154">
        <v>516.75450000000001</v>
      </c>
      <c r="AD204" s="154">
        <v>519.64570000000003</v>
      </c>
      <c r="AE204" s="154">
        <v>518.66690000000006</v>
      </c>
      <c r="AF204" s="154">
        <v>522.76379999999995</v>
      </c>
      <c r="AG204" s="160">
        <v>519.41999999999996</v>
      </c>
      <c r="AH204" s="154">
        <v>540.93460000000005</v>
      </c>
      <c r="AI204" s="154">
        <v>543.31479999999999</v>
      </c>
      <c r="AJ204" s="154">
        <v>549.01319999999998</v>
      </c>
      <c r="AK204" s="154">
        <v>564.20190000000002</v>
      </c>
      <c r="AL204" s="154">
        <v>576.2405</v>
      </c>
      <c r="AM204" s="154">
        <v>562.21619999999996</v>
      </c>
      <c r="AN204" s="154">
        <v>563.27089999999998</v>
      </c>
      <c r="AO204" s="154">
        <v>565.01220000000001</v>
      </c>
      <c r="AP204" s="154">
        <v>580.20579999999995</v>
      </c>
      <c r="AQ204" s="154">
        <v>593.15750000000003</v>
      </c>
      <c r="AR204" s="154">
        <v>605.39089999999999</v>
      </c>
      <c r="AS204" s="154">
        <v>600.48689999999999</v>
      </c>
      <c r="AT204" s="154">
        <v>579.90549999999996</v>
      </c>
      <c r="AU204" s="154">
        <v>574.86609999999996</v>
      </c>
      <c r="AV204" s="154">
        <v>581.48180000000002</v>
      </c>
      <c r="AW204" s="154">
        <v>569.12879999999996</v>
      </c>
      <c r="AX204" s="154">
        <v>561.58950000000004</v>
      </c>
      <c r="AY204" s="154">
        <v>558.48699999999997</v>
      </c>
      <c r="AZ204" s="154">
        <v>574.74480000000005</v>
      </c>
      <c r="BA204" s="154">
        <v>572.31100000000004</v>
      </c>
      <c r="BB204" s="154">
        <v>573.73299999999995</v>
      </c>
      <c r="BC204" s="154">
        <v>570.24</v>
      </c>
      <c r="BD204" s="154">
        <v>570.24</v>
      </c>
      <c r="BE204" s="154">
        <v>560.35910000000001</v>
      </c>
      <c r="BF204" s="155">
        <v>558.79759999999999</v>
      </c>
      <c r="BG204" s="156">
        <v>547.09090000000003</v>
      </c>
      <c r="BH204" s="156">
        <v>552.79669999999999</v>
      </c>
      <c r="BI204" s="156">
        <v>544.57060000000001</v>
      </c>
      <c r="BJ204" s="159">
        <f>Kurs!B6</f>
        <v>610.41769999999997</v>
      </c>
      <c r="BK204" s="159">
        <f>Kurs!C6</f>
        <v>603.029</v>
      </c>
      <c r="BL204" s="159">
        <f>Kurs!D6</f>
        <v>603.79499999999996</v>
      </c>
      <c r="BM204" s="159">
        <f>Kurs!E6</f>
        <v>606.17049999999995</v>
      </c>
      <c r="BN204" s="159">
        <f>Kurs!F6</f>
        <v>630.99260000000004</v>
      </c>
      <c r="BO204" s="159">
        <f>Kurs!G6</f>
        <v>637.92999999999995</v>
      </c>
      <c r="BP204" s="159">
        <f>Kurs!H6</f>
        <v>637.73</v>
      </c>
      <c r="BQ204" s="159">
        <f>Kurs!I6</f>
        <v>645.64649999999995</v>
      </c>
      <c r="BR204" s="159">
        <f>Kurs!J6</f>
        <v>639.745</v>
      </c>
      <c r="BS204" s="159">
        <f>Kurs!K6</f>
        <v>649.60699999999997</v>
      </c>
      <c r="BT204" s="159">
        <f>Kurs!L6</f>
        <v>656.41</v>
      </c>
      <c r="BU204" s="159">
        <f>Kurs!M6</f>
        <v>0</v>
      </c>
      <c r="BV204" s="139"/>
      <c r="BW204" s="143"/>
      <c r="BX204" s="47"/>
      <c r="BY204" s="136"/>
    </row>
    <row r="205" spans="1:77" ht="22.5" customHeight="1" x14ac:dyDescent="0.25">
      <c r="A205" s="101" t="s">
        <v>62</v>
      </c>
      <c r="B205" s="158">
        <f>Kurs!B7</f>
        <v>100</v>
      </c>
      <c r="C205" s="158">
        <f>Kurs!C7</f>
        <v>100</v>
      </c>
      <c r="D205" s="158">
        <f>Kurs!D7</f>
        <v>100</v>
      </c>
      <c r="E205" s="158">
        <f>Kurs!E7</f>
        <v>100</v>
      </c>
      <c r="F205" s="158">
        <f>Kurs!F7</f>
        <v>100</v>
      </c>
      <c r="G205" s="158">
        <f>Kurs!G7</f>
        <v>100</v>
      </c>
      <c r="H205" s="158">
        <f>Kurs!H7</f>
        <v>100</v>
      </c>
      <c r="I205" s="158">
        <f>Kurs!I7</f>
        <v>100</v>
      </c>
      <c r="J205" s="158">
        <f>Kurs!J7</f>
        <v>100</v>
      </c>
      <c r="K205" s="158">
        <f>Kurs!K7</f>
        <v>100</v>
      </c>
      <c r="L205" s="158">
        <f>Kurs!L7</f>
        <v>100</v>
      </c>
      <c r="M205" s="158">
        <f>Kurs!M7</f>
        <v>0</v>
      </c>
      <c r="N205" s="158">
        <v>100</v>
      </c>
      <c r="O205" s="158">
        <v>100</v>
      </c>
      <c r="P205" s="158">
        <v>100</v>
      </c>
      <c r="Q205" s="158">
        <v>100</v>
      </c>
      <c r="R205" s="158">
        <v>100</v>
      </c>
      <c r="S205" s="158">
        <v>100</v>
      </c>
      <c r="T205" s="158">
        <v>100</v>
      </c>
      <c r="U205" s="158">
        <v>100</v>
      </c>
      <c r="V205" s="158">
        <v>100</v>
      </c>
      <c r="W205" s="158">
        <v>100</v>
      </c>
      <c r="X205" s="158">
        <v>100</v>
      </c>
      <c r="Y205" s="158">
        <v>100</v>
      </c>
      <c r="Z205" s="158">
        <v>100</v>
      </c>
      <c r="AA205" s="158">
        <v>100</v>
      </c>
      <c r="AB205" s="158">
        <v>100</v>
      </c>
      <c r="AC205" s="158">
        <v>100</v>
      </c>
      <c r="AD205" s="158">
        <v>100</v>
      </c>
      <c r="AE205" s="158">
        <v>100</v>
      </c>
      <c r="AF205" s="158">
        <v>100</v>
      </c>
      <c r="AG205" s="158">
        <v>100</v>
      </c>
      <c r="AH205" s="158">
        <v>100</v>
      </c>
      <c r="AI205" s="158">
        <v>100</v>
      </c>
      <c r="AJ205" s="158">
        <v>100</v>
      </c>
      <c r="AK205" s="158">
        <v>100</v>
      </c>
      <c r="AL205" s="158">
        <v>100</v>
      </c>
      <c r="AM205" s="158">
        <v>100</v>
      </c>
      <c r="AN205" s="158">
        <v>100</v>
      </c>
      <c r="AO205" s="158">
        <v>100</v>
      </c>
      <c r="AP205" s="158">
        <v>100</v>
      </c>
      <c r="AQ205" s="158">
        <v>100</v>
      </c>
      <c r="AR205" s="158">
        <v>100</v>
      </c>
      <c r="AS205" s="158">
        <v>100</v>
      </c>
      <c r="AT205" s="158">
        <v>100</v>
      </c>
      <c r="AU205" s="158">
        <v>100</v>
      </c>
      <c r="AV205" s="158">
        <v>100</v>
      </c>
      <c r="AW205" s="158">
        <v>100</v>
      </c>
      <c r="AX205" s="158">
        <v>100</v>
      </c>
      <c r="AY205" s="158">
        <v>100</v>
      </c>
      <c r="AZ205" s="158">
        <v>100</v>
      </c>
      <c r="BA205" s="158">
        <v>100</v>
      </c>
      <c r="BB205" s="158">
        <v>100</v>
      </c>
      <c r="BC205" s="158">
        <v>100</v>
      </c>
      <c r="BD205" s="158">
        <v>100</v>
      </c>
      <c r="BE205" s="158">
        <v>100</v>
      </c>
      <c r="BF205" s="144">
        <v>100</v>
      </c>
      <c r="BG205" s="131">
        <v>100</v>
      </c>
      <c r="BH205" s="131">
        <v>100</v>
      </c>
      <c r="BI205" s="131">
        <v>100</v>
      </c>
      <c r="BJ205" s="131">
        <f>Kurs!B7</f>
        <v>100</v>
      </c>
      <c r="BK205" s="131">
        <f>Kurs!C7</f>
        <v>100</v>
      </c>
      <c r="BL205" s="131">
        <f>Kurs!D7</f>
        <v>100</v>
      </c>
      <c r="BM205" s="131">
        <f>Kurs!E7</f>
        <v>100</v>
      </c>
      <c r="BN205" s="131">
        <f>Kurs!F7</f>
        <v>100</v>
      </c>
      <c r="BO205" s="131">
        <f>Kurs!G7</f>
        <v>100</v>
      </c>
      <c r="BP205" s="131">
        <f>Kurs!H7</f>
        <v>100</v>
      </c>
      <c r="BQ205" s="131">
        <f>Kurs!I7</f>
        <v>100</v>
      </c>
      <c r="BR205" s="131">
        <f>Kurs!J7</f>
        <v>100</v>
      </c>
      <c r="BS205" s="131">
        <f>Kurs!K7</f>
        <v>100</v>
      </c>
      <c r="BT205" s="131">
        <f>Kurs!L7</f>
        <v>100</v>
      </c>
      <c r="BU205" s="131">
        <f>Kurs!M7</f>
        <v>0</v>
      </c>
      <c r="BV205" s="131"/>
      <c r="BW205" s="144"/>
      <c r="BX205" s="47"/>
      <c r="BY205" s="137"/>
    </row>
    <row r="206" spans="1:77" ht="22.5" customHeight="1" x14ac:dyDescent="0.25">
      <c r="A206" s="146"/>
      <c r="B206" s="180"/>
      <c r="C206" s="180"/>
      <c r="D206" s="181"/>
      <c r="E206" s="180"/>
      <c r="F206" s="180"/>
      <c r="G206" s="180"/>
      <c r="H206" s="180"/>
      <c r="I206" s="180"/>
      <c r="J206" s="180"/>
      <c r="K206" s="180"/>
      <c r="L206" s="180"/>
      <c r="M206" s="180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62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45"/>
      <c r="BX206" s="47"/>
      <c r="BY206" s="136"/>
    </row>
    <row r="207" spans="1:77" ht="22.5" customHeight="1" x14ac:dyDescent="0.25">
      <c r="A207" s="145" t="s">
        <v>30</v>
      </c>
      <c r="B207" s="145">
        <v>0</v>
      </c>
      <c r="C207" s="145" t="s">
        <v>30</v>
      </c>
      <c r="D207" s="145" t="s">
        <v>55</v>
      </c>
      <c r="E207" s="154">
        <v>1900</v>
      </c>
      <c r="F207" s="145"/>
      <c r="G207" s="145"/>
      <c r="H207" s="145"/>
      <c r="I207" s="145"/>
      <c r="J207" s="154" t="s">
        <v>118</v>
      </c>
      <c r="K207" s="145">
        <v>365</v>
      </c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62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32"/>
      <c r="BW207" s="47"/>
      <c r="BX207" s="47"/>
      <c r="BY207" s="136"/>
    </row>
    <row r="208" spans="1:77" ht="22.5" customHeight="1" x14ac:dyDescent="0.25">
      <c r="A208" s="145" t="s">
        <v>9</v>
      </c>
      <c r="B208" s="145">
        <v>1</v>
      </c>
      <c r="C208" s="145">
        <v>1</v>
      </c>
      <c r="D208" s="163" t="s">
        <v>119</v>
      </c>
      <c r="E208" s="145">
        <v>1901</v>
      </c>
      <c r="F208" s="145"/>
      <c r="G208" s="145" t="s">
        <v>120</v>
      </c>
      <c r="H208" s="164" t="e">
        <f>VLOOKUP(G208,$M$210:$U$215,Kurs!$A$1-2008,FALSE)</f>
        <v>#REF!</v>
      </c>
      <c r="I208" s="145" t="s">
        <v>121</v>
      </c>
      <c r="J208" s="145"/>
      <c r="K208" s="145" t="s">
        <v>122</v>
      </c>
      <c r="L208" s="165" t="s">
        <v>123</v>
      </c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62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66"/>
      <c r="BR208" s="167"/>
      <c r="BS208" s="167"/>
      <c r="BT208" s="167"/>
      <c r="BU208" s="129"/>
      <c r="BV208" s="132"/>
      <c r="BW208" s="47"/>
      <c r="BX208" s="47"/>
      <c r="BY208" s="136"/>
    </row>
    <row r="209" spans="1:77" ht="22.5" customHeight="1" x14ac:dyDescent="0.25">
      <c r="A209" s="145" t="s">
        <v>32</v>
      </c>
      <c r="B209" s="145">
        <v>2</v>
      </c>
      <c r="C209" s="145">
        <v>2</v>
      </c>
      <c r="D209" s="145" t="s">
        <v>124</v>
      </c>
      <c r="E209" s="154">
        <v>1902</v>
      </c>
      <c r="F209" s="145"/>
      <c r="G209" s="145" t="s">
        <v>125</v>
      </c>
      <c r="H209" s="164" t="e">
        <f>VLOOKUP(G209,$M$210:$U$215,Kurs!$A$1-2008,FALSE)</f>
        <v>#REF!</v>
      </c>
      <c r="I209" s="145" t="s">
        <v>126</v>
      </c>
      <c r="J209" s="145"/>
      <c r="K209" s="145" t="s">
        <v>126</v>
      </c>
      <c r="L209" s="165" t="s">
        <v>127</v>
      </c>
      <c r="M209" s="154"/>
      <c r="N209" s="154">
        <v>2010</v>
      </c>
      <c r="O209" s="154">
        <v>2011</v>
      </c>
      <c r="P209" s="154">
        <v>2012</v>
      </c>
      <c r="Q209" s="154">
        <v>2013</v>
      </c>
      <c r="R209" s="154">
        <v>2014</v>
      </c>
      <c r="S209" s="154">
        <v>2015</v>
      </c>
      <c r="T209" s="154">
        <v>2016</v>
      </c>
      <c r="U209" s="154">
        <v>2017</v>
      </c>
      <c r="V209" s="154"/>
      <c r="W209" s="154"/>
      <c r="X209" s="154"/>
      <c r="Y209" s="154"/>
      <c r="Z209" s="154"/>
      <c r="AA209" s="154"/>
      <c r="AB209" s="154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62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66"/>
      <c r="BR209" s="167"/>
      <c r="BS209" s="167"/>
      <c r="BT209" s="167"/>
      <c r="BU209" s="129"/>
      <c r="BV209" s="132"/>
      <c r="BW209" s="47"/>
      <c r="BX209" s="47"/>
      <c r="BY209" s="136"/>
    </row>
    <row r="210" spans="1:77" ht="22.5" customHeight="1" x14ac:dyDescent="0.25">
      <c r="A210" s="145" t="s">
        <v>33</v>
      </c>
      <c r="B210" s="145">
        <v>3</v>
      </c>
      <c r="C210" s="145">
        <v>3</v>
      </c>
      <c r="D210" s="163" t="s">
        <v>128</v>
      </c>
      <c r="E210" s="145">
        <v>1903</v>
      </c>
      <c r="F210" s="145"/>
      <c r="G210" s="145" t="s">
        <v>61</v>
      </c>
      <c r="H210" s="164" t="e">
        <f>VLOOKUP(G210,$M$210:$U$215,Kurs!$A$1-2008,FALSE)</f>
        <v>#REF!</v>
      </c>
      <c r="I210" s="168">
        <v>0</v>
      </c>
      <c r="J210" s="164" t="e">
        <f>+H210</f>
        <v>#REF!</v>
      </c>
      <c r="K210" s="168" t="e">
        <f>+J210/K207</f>
        <v>#REF!</v>
      </c>
      <c r="L210" s="165" t="s">
        <v>129</v>
      </c>
      <c r="M210" s="145" t="s">
        <v>120</v>
      </c>
      <c r="N210" s="164">
        <v>48000</v>
      </c>
      <c r="O210" s="164">
        <v>48000</v>
      </c>
      <c r="P210" s="164">
        <v>48000</v>
      </c>
      <c r="Q210" s="169">
        <v>48000</v>
      </c>
      <c r="R210" s="154">
        <v>48000</v>
      </c>
      <c r="S210" s="154" t="s">
        <v>130</v>
      </c>
      <c r="T210" s="154" t="s">
        <v>130</v>
      </c>
      <c r="U210" s="154" t="s">
        <v>130</v>
      </c>
      <c r="V210" s="154"/>
      <c r="W210" s="154"/>
      <c r="X210" s="154"/>
      <c r="Y210" s="154"/>
      <c r="Z210" s="154"/>
      <c r="AA210" s="154"/>
      <c r="AB210" s="154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62"/>
      <c r="BG210" s="162"/>
      <c r="BH210" s="162"/>
      <c r="BI210" s="162"/>
      <c r="BJ210" s="162"/>
      <c r="BK210" s="162"/>
      <c r="BL210" s="162"/>
      <c r="BM210" s="162"/>
      <c r="BN210" s="162"/>
      <c r="BO210" s="129"/>
      <c r="BP210" s="129"/>
      <c r="BQ210" s="129"/>
      <c r="BR210" s="129"/>
      <c r="BS210" s="129"/>
      <c r="BT210" s="129"/>
      <c r="BU210" s="129"/>
      <c r="BV210" s="132"/>
      <c r="BW210" s="47"/>
      <c r="BX210" s="7"/>
    </row>
    <row r="211" spans="1:77" ht="22.5" customHeight="1" x14ac:dyDescent="0.25">
      <c r="A211" s="145" t="s">
        <v>34</v>
      </c>
      <c r="B211" s="145">
        <v>4</v>
      </c>
      <c r="C211" s="145">
        <v>4</v>
      </c>
      <c r="D211" s="145" t="s">
        <v>131</v>
      </c>
      <c r="E211" s="154">
        <v>1904</v>
      </c>
      <c r="F211" s="145"/>
      <c r="G211" s="145" t="s">
        <v>132</v>
      </c>
      <c r="H211" s="164" t="e">
        <f>VLOOKUP(G211,$M$210:$U$215,Kurs!$A$1-2008,FALSE)</f>
        <v>#REF!</v>
      </c>
      <c r="I211" s="168">
        <v>68</v>
      </c>
      <c r="J211" s="164" t="e">
        <f>+H210-I211*K207</f>
        <v>#REF!</v>
      </c>
      <c r="K211" s="168" t="e">
        <f>+J211/K207</f>
        <v>#REF!</v>
      </c>
      <c r="L211" s="165" t="s">
        <v>133</v>
      </c>
      <c r="M211" s="145" t="s">
        <v>125</v>
      </c>
      <c r="N211" s="164">
        <v>1000</v>
      </c>
      <c r="O211" s="164">
        <v>1000</v>
      </c>
      <c r="P211" s="164">
        <v>1000</v>
      </c>
      <c r="Q211" s="169">
        <v>1000</v>
      </c>
      <c r="R211" s="154">
        <v>1000</v>
      </c>
      <c r="S211" s="154" t="s">
        <v>130</v>
      </c>
      <c r="T211" s="154" t="s">
        <v>130</v>
      </c>
      <c r="U211" s="154" t="s">
        <v>130</v>
      </c>
      <c r="V211" s="154"/>
      <c r="W211" s="154"/>
      <c r="X211" s="154"/>
      <c r="Y211" s="154"/>
      <c r="Z211" s="154"/>
      <c r="AA211" s="154"/>
      <c r="AB211" s="154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62"/>
      <c r="BI211" s="162"/>
      <c r="BJ211" s="162"/>
      <c r="BK211" s="162"/>
      <c r="BL211" s="162"/>
      <c r="BM211" s="162"/>
      <c r="BN211" s="162"/>
      <c r="BO211" s="162"/>
      <c r="BP211" s="162"/>
      <c r="BQ211" s="162"/>
      <c r="BR211" s="162"/>
      <c r="BS211" s="162"/>
      <c r="BT211" s="162"/>
      <c r="BU211" s="162"/>
      <c r="BV211" s="47"/>
      <c r="BW211" s="47"/>
      <c r="BX211" s="7"/>
    </row>
    <row r="212" spans="1:77" ht="22.5" customHeight="1" x14ac:dyDescent="0.25">
      <c r="A212" s="145" t="s">
        <v>35</v>
      </c>
      <c r="B212" s="145">
        <v>5</v>
      </c>
      <c r="C212" s="145">
        <v>5</v>
      </c>
      <c r="D212" s="163" t="s">
        <v>134</v>
      </c>
      <c r="E212" s="145">
        <v>1905</v>
      </c>
      <c r="F212" s="145"/>
      <c r="G212" s="145" t="s">
        <v>135</v>
      </c>
      <c r="H212" s="164" t="e">
        <f>VLOOKUP(G212,$M$210:$U$215,Kurs!$A$1-2008,FALSE)</f>
        <v>#REF!</v>
      </c>
      <c r="I212" s="168">
        <v>31.23</v>
      </c>
      <c r="J212" s="164" t="e">
        <f>+H210-H212</f>
        <v>#REF!</v>
      </c>
      <c r="K212" s="168" t="e">
        <f>+J212/K207</f>
        <v>#REF!</v>
      </c>
      <c r="L212" s="165" t="s">
        <v>136</v>
      </c>
      <c r="M212" s="145" t="s">
        <v>61</v>
      </c>
      <c r="N212" s="164">
        <f t="shared" ref="N212:P212" si="12">+N210+N211</f>
        <v>49000</v>
      </c>
      <c r="O212" s="164">
        <f t="shared" si="12"/>
        <v>49000</v>
      </c>
      <c r="P212" s="164">
        <f t="shared" si="12"/>
        <v>49000</v>
      </c>
      <c r="Q212" s="169">
        <f t="shared" ref="Q212:R212" si="13">Q210+Q211</f>
        <v>49000</v>
      </c>
      <c r="R212" s="169">
        <f t="shared" si="13"/>
        <v>49000</v>
      </c>
      <c r="S212" s="154" t="s">
        <v>130</v>
      </c>
      <c r="T212" s="154" t="s">
        <v>130</v>
      </c>
      <c r="U212" s="154" t="s">
        <v>130</v>
      </c>
      <c r="V212" s="154"/>
      <c r="W212" s="154"/>
      <c r="X212" s="154"/>
      <c r="Y212" s="154"/>
      <c r="Z212" s="154"/>
      <c r="AA212" s="154"/>
      <c r="AB212" s="154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47"/>
      <c r="BW212" s="7"/>
      <c r="BX212" s="7"/>
    </row>
    <row r="213" spans="1:77" ht="22.5" customHeight="1" x14ac:dyDescent="0.25">
      <c r="A213" s="145" t="s">
        <v>36</v>
      </c>
      <c r="B213" s="145">
        <v>6</v>
      </c>
      <c r="C213" s="145">
        <v>6</v>
      </c>
      <c r="D213" s="163" t="s">
        <v>137</v>
      </c>
      <c r="E213" s="154">
        <v>1906</v>
      </c>
      <c r="F213" s="145"/>
      <c r="G213" s="145" t="s">
        <v>58</v>
      </c>
      <c r="H213" s="164" t="e">
        <f>VLOOKUP(G213,$M$210:$U$215,Kurs!$A$1-2008,FALSE)</f>
        <v>#REF!</v>
      </c>
      <c r="I213" s="168">
        <v>99.23</v>
      </c>
      <c r="J213" s="164" t="e">
        <f>+H210-H213</f>
        <v>#REF!</v>
      </c>
      <c r="K213" s="168" t="e">
        <f>+J213/K207</f>
        <v>#REF!</v>
      </c>
      <c r="L213" s="165" t="s">
        <v>138</v>
      </c>
      <c r="M213" s="145" t="s">
        <v>132</v>
      </c>
      <c r="N213" s="168">
        <v>20200</v>
      </c>
      <c r="O213" s="164">
        <v>23100</v>
      </c>
      <c r="P213" s="164">
        <f>23500</f>
        <v>23500</v>
      </c>
      <c r="Q213" s="169">
        <f>24600</f>
        <v>24600</v>
      </c>
      <c r="R213" s="169">
        <v>25000</v>
      </c>
      <c r="S213" s="154" t="s">
        <v>130</v>
      </c>
      <c r="T213" s="154" t="s">
        <v>130</v>
      </c>
      <c r="U213" s="154" t="s">
        <v>130</v>
      </c>
      <c r="V213" s="154"/>
      <c r="W213" s="154"/>
      <c r="X213" s="154"/>
      <c r="Y213" s="154"/>
      <c r="Z213" s="154"/>
      <c r="AA213" s="154"/>
      <c r="AB213" s="154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7"/>
      <c r="BW213" s="7"/>
      <c r="BX213" s="7"/>
    </row>
    <row r="214" spans="1:77" ht="22.5" customHeight="1" x14ac:dyDescent="0.25">
      <c r="A214" s="145" t="s">
        <v>37</v>
      </c>
      <c r="B214" s="145">
        <v>7</v>
      </c>
      <c r="C214" s="145">
        <v>7</v>
      </c>
      <c r="D214" s="163" t="s">
        <v>139</v>
      </c>
      <c r="E214" s="145">
        <v>1907</v>
      </c>
      <c r="F214" s="145"/>
      <c r="G214" s="145" t="s">
        <v>49</v>
      </c>
      <c r="H214" s="154" t="e">
        <f>VLOOKUP(G214,$M$210:$U$215,Kurs!$A$1-2008,FALSE)</f>
        <v>#N/A</v>
      </c>
      <c r="I214" s="154"/>
      <c r="J214" s="154"/>
      <c r="K214" s="154"/>
      <c r="L214" s="165" t="s">
        <v>140</v>
      </c>
      <c r="M214" s="145" t="s">
        <v>135</v>
      </c>
      <c r="N214" s="168">
        <v>9200</v>
      </c>
      <c r="O214" s="164">
        <v>10500</v>
      </c>
      <c r="P214" s="164">
        <v>10700</v>
      </c>
      <c r="Q214" s="169">
        <v>11200</v>
      </c>
      <c r="R214" s="169">
        <v>11400</v>
      </c>
      <c r="S214" s="154" t="s">
        <v>130</v>
      </c>
      <c r="T214" s="154" t="s">
        <v>130</v>
      </c>
      <c r="U214" s="154" t="s">
        <v>130</v>
      </c>
      <c r="V214" s="154"/>
      <c r="W214" s="154"/>
      <c r="X214" s="154"/>
      <c r="Y214" s="154"/>
      <c r="Z214" s="154"/>
      <c r="AA214" s="154"/>
      <c r="AB214" s="154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  <c r="BP214" s="145"/>
      <c r="BQ214" s="145"/>
      <c r="BR214" s="145"/>
      <c r="BS214" s="145"/>
      <c r="BT214" s="145"/>
      <c r="BU214" s="145"/>
      <c r="BV214" s="7"/>
      <c r="BW214" s="7"/>
      <c r="BX214" s="7"/>
    </row>
    <row r="215" spans="1:77" ht="22.5" customHeight="1" x14ac:dyDescent="0.25">
      <c r="A215" s="145" t="s">
        <v>38</v>
      </c>
      <c r="B215" s="145">
        <v>8</v>
      </c>
      <c r="C215" s="145">
        <v>8</v>
      </c>
      <c r="D215" s="163" t="s">
        <v>141</v>
      </c>
      <c r="E215" s="154">
        <v>1908</v>
      </c>
      <c r="F215" s="145"/>
      <c r="G215" s="145" t="s">
        <v>57</v>
      </c>
      <c r="H215" s="145">
        <v>0.35</v>
      </c>
      <c r="I215" s="154">
        <v>35</v>
      </c>
      <c r="J215" s="154"/>
      <c r="K215" s="154"/>
      <c r="L215" s="165" t="s">
        <v>142</v>
      </c>
      <c r="M215" s="145" t="s">
        <v>58</v>
      </c>
      <c r="N215" s="164">
        <f t="shared" ref="N215:P215" si="14">+N213+N214</f>
        <v>29400</v>
      </c>
      <c r="O215" s="164">
        <f t="shared" si="14"/>
        <v>33600</v>
      </c>
      <c r="P215" s="164">
        <f t="shared" si="14"/>
        <v>34200</v>
      </c>
      <c r="Q215" s="169">
        <f t="shared" ref="Q215:R215" si="15">Q213+Q214</f>
        <v>35800</v>
      </c>
      <c r="R215" s="169">
        <f t="shared" si="15"/>
        <v>36400</v>
      </c>
      <c r="S215" s="154" t="s">
        <v>130</v>
      </c>
      <c r="T215" s="154" t="s">
        <v>130</v>
      </c>
      <c r="U215" s="154" t="s">
        <v>130</v>
      </c>
      <c r="V215" s="154"/>
      <c r="W215" s="154"/>
      <c r="X215" s="154"/>
      <c r="Y215" s="154"/>
      <c r="Z215" s="154"/>
      <c r="AA215" s="154"/>
      <c r="AB215" s="154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7"/>
      <c r="BW215" s="7"/>
      <c r="BX215" s="7"/>
    </row>
    <row r="216" spans="1:77" ht="22.5" customHeight="1" x14ac:dyDescent="0.25">
      <c r="A216" s="145" t="s">
        <v>39</v>
      </c>
      <c r="B216" s="145">
        <v>9</v>
      </c>
      <c r="C216" s="145">
        <v>9</v>
      </c>
      <c r="D216" s="163" t="s">
        <v>143</v>
      </c>
      <c r="E216" s="145">
        <v>1909</v>
      </c>
      <c r="F216" s="145"/>
      <c r="G216" s="145" t="s">
        <v>144</v>
      </c>
      <c r="H216" s="145">
        <v>0.36</v>
      </c>
      <c r="I216" s="154">
        <v>20</v>
      </c>
      <c r="J216" s="154"/>
      <c r="K216" s="154"/>
      <c r="L216" s="165" t="s">
        <v>145</v>
      </c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7"/>
      <c r="BW216" s="7"/>
      <c r="BX216" s="7"/>
    </row>
    <row r="217" spans="1:77" ht="22.5" customHeight="1" x14ac:dyDescent="0.25">
      <c r="A217" s="145" t="s">
        <v>40</v>
      </c>
      <c r="B217" s="145">
        <v>10</v>
      </c>
      <c r="C217" s="145">
        <v>10</v>
      </c>
      <c r="D217" s="163" t="s">
        <v>146</v>
      </c>
      <c r="E217" s="154">
        <v>1910</v>
      </c>
      <c r="F217" s="145"/>
      <c r="G217" s="145" t="s">
        <v>147</v>
      </c>
      <c r="H217" s="145">
        <v>0.44</v>
      </c>
      <c r="I217" s="154">
        <v>34</v>
      </c>
      <c r="J217" s="154"/>
      <c r="K217" s="154"/>
      <c r="L217" s="165">
        <v>10</v>
      </c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7"/>
      <c r="BW217" s="7"/>
      <c r="BX217" s="7"/>
    </row>
    <row r="218" spans="1:77" ht="22.5" customHeight="1" x14ac:dyDescent="0.25">
      <c r="A218" s="145" t="s">
        <v>41</v>
      </c>
      <c r="B218" s="145">
        <v>11</v>
      </c>
      <c r="C218" s="145">
        <v>11</v>
      </c>
      <c r="D218" s="163" t="s">
        <v>148</v>
      </c>
      <c r="E218" s="145">
        <v>1911</v>
      </c>
      <c r="F218" s="145"/>
      <c r="G218" s="145" t="s">
        <v>149</v>
      </c>
      <c r="H218" s="145">
        <v>0.42</v>
      </c>
      <c r="I218" s="154">
        <v>33</v>
      </c>
      <c r="J218" s="154"/>
      <c r="K218" s="154"/>
      <c r="L218" s="165">
        <v>11</v>
      </c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7"/>
      <c r="BW218" s="7"/>
      <c r="BX218" s="7"/>
    </row>
    <row r="219" spans="1:77" ht="22.5" customHeight="1" x14ac:dyDescent="0.25">
      <c r="A219" s="145" t="s">
        <v>42</v>
      </c>
      <c r="B219" s="145">
        <v>12</v>
      </c>
      <c r="C219" s="145">
        <v>12</v>
      </c>
      <c r="D219" s="163" t="s">
        <v>150</v>
      </c>
      <c r="E219" s="154">
        <v>1912</v>
      </c>
      <c r="F219" s="145"/>
      <c r="G219" s="145" t="s">
        <v>151</v>
      </c>
      <c r="H219" s="145">
        <v>0.42</v>
      </c>
      <c r="I219" s="154">
        <v>32</v>
      </c>
      <c r="J219" s="154"/>
      <c r="K219" s="154"/>
      <c r="L219" s="165">
        <v>12</v>
      </c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7"/>
      <c r="BW219" s="7"/>
      <c r="BX219" s="7"/>
    </row>
    <row r="220" spans="1:77" ht="22.5" customHeight="1" x14ac:dyDescent="0.25">
      <c r="A220" s="145"/>
      <c r="B220" s="145">
        <v>13</v>
      </c>
      <c r="C220" s="145"/>
      <c r="D220" s="163" t="s">
        <v>152</v>
      </c>
      <c r="E220" s="145">
        <v>1913</v>
      </c>
      <c r="F220" s="145"/>
      <c r="G220" s="145" t="s">
        <v>153</v>
      </c>
      <c r="H220" s="145">
        <v>0.44</v>
      </c>
      <c r="I220" s="154">
        <v>31</v>
      </c>
      <c r="J220" s="154"/>
      <c r="K220" s="154"/>
      <c r="L220" s="165">
        <v>13</v>
      </c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7"/>
      <c r="BW220" s="7"/>
      <c r="BX220" s="7"/>
    </row>
    <row r="221" spans="1:77" ht="22.5" customHeight="1" x14ac:dyDescent="0.25">
      <c r="A221" s="145" t="s">
        <v>31</v>
      </c>
      <c r="B221" s="145">
        <v>14</v>
      </c>
      <c r="C221" s="145"/>
      <c r="D221" s="163" t="s">
        <v>154</v>
      </c>
      <c r="E221" s="154">
        <v>1914</v>
      </c>
      <c r="F221" s="145"/>
      <c r="G221" s="154"/>
      <c r="H221" s="154"/>
      <c r="I221" s="154"/>
      <c r="J221" s="154"/>
      <c r="K221" s="154"/>
      <c r="L221" s="165">
        <v>14</v>
      </c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  <c r="BP221" s="145"/>
      <c r="BQ221" s="145"/>
      <c r="BR221" s="145"/>
      <c r="BS221" s="145"/>
      <c r="BT221" s="145"/>
      <c r="BU221" s="145"/>
      <c r="BV221" s="7"/>
      <c r="BW221" s="7"/>
      <c r="BX221" s="7"/>
    </row>
    <row r="222" spans="1:77" ht="22.5" customHeight="1" x14ac:dyDescent="0.25">
      <c r="A222" s="145">
        <v>2010</v>
      </c>
      <c r="B222" s="145">
        <v>15</v>
      </c>
      <c r="C222" s="145"/>
      <c r="D222" s="163" t="s">
        <v>155</v>
      </c>
      <c r="E222" s="145">
        <v>1915</v>
      </c>
      <c r="F222" s="145"/>
      <c r="G222" s="154"/>
      <c r="H222" s="154"/>
      <c r="I222" s="154"/>
      <c r="J222" s="154"/>
      <c r="K222" s="154"/>
      <c r="L222" s="165">
        <v>15</v>
      </c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7"/>
      <c r="BW222" s="7"/>
      <c r="BX222" s="7"/>
    </row>
    <row r="223" spans="1:77" ht="22.5" customHeight="1" x14ac:dyDescent="0.25">
      <c r="A223" s="7">
        <v>2011</v>
      </c>
      <c r="B223" s="7">
        <v>16</v>
      </c>
      <c r="C223" s="7"/>
      <c r="D223" s="101" t="s">
        <v>156</v>
      </c>
      <c r="E223" s="100">
        <v>1916</v>
      </c>
      <c r="F223" s="7"/>
      <c r="G223" s="100"/>
      <c r="H223" s="100"/>
      <c r="I223" s="100"/>
      <c r="J223" s="100"/>
      <c r="K223" s="100"/>
      <c r="L223" s="103">
        <v>16</v>
      </c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7">
        <v>2012</v>
      </c>
      <c r="B224" s="7">
        <v>17</v>
      </c>
      <c r="C224" s="7"/>
      <c r="D224" s="101" t="s">
        <v>157</v>
      </c>
      <c r="E224" s="7">
        <v>1917</v>
      </c>
      <c r="F224" s="7"/>
      <c r="G224" s="100"/>
      <c r="H224" s="100"/>
      <c r="I224" s="100"/>
      <c r="J224" s="100"/>
      <c r="K224" s="100"/>
      <c r="L224" s="103">
        <v>17</v>
      </c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7">
        <v>2013</v>
      </c>
      <c r="B225" s="7">
        <v>18</v>
      </c>
      <c r="C225" s="7"/>
      <c r="D225" s="101" t="s">
        <v>158</v>
      </c>
      <c r="E225" s="100">
        <v>1918</v>
      </c>
      <c r="F225" s="7"/>
      <c r="G225" s="100"/>
      <c r="H225" s="100"/>
      <c r="I225" s="100"/>
      <c r="J225" s="100"/>
      <c r="K225" s="100"/>
      <c r="L225" s="103">
        <v>18</v>
      </c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7">
        <v>2014</v>
      </c>
      <c r="B226" s="7">
        <v>19</v>
      </c>
      <c r="C226" s="7"/>
      <c r="D226" s="101" t="s">
        <v>159</v>
      </c>
      <c r="E226" s="7">
        <v>1919</v>
      </c>
      <c r="F226" s="7"/>
      <c r="G226" s="100"/>
      <c r="H226" s="100"/>
      <c r="I226" s="100"/>
      <c r="J226" s="100"/>
      <c r="K226" s="100"/>
      <c r="L226" s="103">
        <v>19</v>
      </c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7">
        <v>2015</v>
      </c>
      <c r="B227" s="7">
        <v>20</v>
      </c>
      <c r="C227" s="7"/>
      <c r="D227" s="101" t="s">
        <v>160</v>
      </c>
      <c r="E227" s="100">
        <v>1920</v>
      </c>
      <c r="F227" s="7"/>
      <c r="G227" s="100"/>
      <c r="H227" s="100"/>
      <c r="I227" s="100"/>
      <c r="J227" s="100"/>
      <c r="K227" s="100"/>
      <c r="L227" s="103">
        <v>20</v>
      </c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7"/>
      <c r="B228" s="7">
        <v>21</v>
      </c>
      <c r="C228" s="7"/>
      <c r="D228" s="101" t="s">
        <v>161</v>
      </c>
      <c r="E228" s="7">
        <v>1921</v>
      </c>
      <c r="F228" s="7"/>
      <c r="G228" s="100"/>
      <c r="H228" s="100"/>
      <c r="I228" s="100"/>
      <c r="J228" s="100"/>
      <c r="K228" s="100"/>
      <c r="L228" s="103">
        <v>21</v>
      </c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7"/>
      <c r="B229" s="7">
        <v>22</v>
      </c>
      <c r="C229" s="7"/>
      <c r="D229" s="101" t="s">
        <v>162</v>
      </c>
      <c r="E229" s="100">
        <v>1922</v>
      </c>
      <c r="F229" s="7"/>
      <c r="G229" s="100"/>
      <c r="H229" s="100"/>
      <c r="I229" s="100"/>
      <c r="J229" s="100"/>
      <c r="K229" s="100"/>
      <c r="L229" s="103">
        <v>22</v>
      </c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7"/>
      <c r="B230" s="7">
        <v>23</v>
      </c>
      <c r="C230" s="7"/>
      <c r="D230" s="101" t="s">
        <v>163</v>
      </c>
      <c r="E230" s="7">
        <v>1923</v>
      </c>
      <c r="F230" s="7"/>
      <c r="G230" s="100"/>
      <c r="H230" s="100"/>
      <c r="I230" s="100"/>
      <c r="J230" s="100"/>
      <c r="K230" s="100"/>
      <c r="L230" s="103">
        <v>23</v>
      </c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7"/>
      <c r="B231" s="7">
        <v>24</v>
      </c>
      <c r="C231" s="7"/>
      <c r="D231" s="101" t="s">
        <v>164</v>
      </c>
      <c r="E231" s="100">
        <v>1924</v>
      </c>
      <c r="F231" s="7"/>
      <c r="G231" s="100"/>
      <c r="H231" s="100"/>
      <c r="I231" s="100"/>
      <c r="J231" s="100"/>
      <c r="K231" s="100"/>
      <c r="L231" s="103">
        <v>24</v>
      </c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7"/>
      <c r="B232" s="7">
        <v>25</v>
      </c>
      <c r="C232" s="7"/>
      <c r="D232" s="101" t="s">
        <v>165</v>
      </c>
      <c r="E232" s="7">
        <v>1925</v>
      </c>
      <c r="F232" s="7"/>
      <c r="G232" s="100"/>
      <c r="H232" s="100"/>
      <c r="I232" s="100"/>
      <c r="J232" s="100"/>
      <c r="K232" s="100"/>
      <c r="L232" s="103">
        <v>25</v>
      </c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7"/>
      <c r="B233" s="7">
        <v>26</v>
      </c>
      <c r="C233" s="7"/>
      <c r="D233" s="101" t="s">
        <v>166</v>
      </c>
      <c r="E233" s="100">
        <v>1926</v>
      </c>
      <c r="F233" s="7"/>
      <c r="G233" s="100"/>
      <c r="H233" s="100"/>
      <c r="I233" s="100"/>
      <c r="J233" s="100"/>
      <c r="K233" s="100"/>
      <c r="L233" s="103">
        <v>26</v>
      </c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7"/>
      <c r="B234" s="7">
        <v>27</v>
      </c>
      <c r="C234" s="7"/>
      <c r="D234" s="101" t="s">
        <v>167</v>
      </c>
      <c r="E234" s="7">
        <v>1927</v>
      </c>
      <c r="F234" s="7"/>
      <c r="G234" s="100"/>
      <c r="H234" s="100"/>
      <c r="I234" s="100"/>
      <c r="J234" s="100"/>
      <c r="K234" s="100"/>
      <c r="L234" s="103">
        <v>27</v>
      </c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7"/>
      <c r="B235" s="7">
        <v>28</v>
      </c>
      <c r="C235" s="7"/>
      <c r="D235" s="101" t="s">
        <v>168</v>
      </c>
      <c r="E235" s="100">
        <v>1928</v>
      </c>
      <c r="F235" s="7"/>
      <c r="G235" s="100"/>
      <c r="H235" s="100"/>
      <c r="I235" s="100"/>
      <c r="J235" s="100"/>
      <c r="K235" s="100"/>
      <c r="L235" s="103">
        <v>28</v>
      </c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7"/>
      <c r="B236" s="7">
        <v>29</v>
      </c>
      <c r="C236" s="7"/>
      <c r="D236" s="101" t="s">
        <v>169</v>
      </c>
      <c r="E236" s="7">
        <v>1929</v>
      </c>
      <c r="F236" s="7"/>
      <c r="G236" s="100"/>
      <c r="H236" s="100"/>
      <c r="I236" s="100"/>
      <c r="J236" s="100"/>
      <c r="K236" s="100"/>
      <c r="L236" s="103">
        <v>29</v>
      </c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7"/>
      <c r="B237" s="7">
        <v>30</v>
      </c>
      <c r="C237" s="7"/>
      <c r="D237" s="101" t="s">
        <v>170</v>
      </c>
      <c r="E237" s="100">
        <v>1930</v>
      </c>
      <c r="F237" s="7"/>
      <c r="G237" s="100"/>
      <c r="H237" s="100"/>
      <c r="I237" s="100"/>
      <c r="J237" s="100"/>
      <c r="K237" s="100"/>
      <c r="L237" s="103">
        <v>30</v>
      </c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01"/>
      <c r="B238" s="100">
        <v>31</v>
      </c>
      <c r="C238" s="100"/>
      <c r="D238" s="101" t="s">
        <v>171</v>
      </c>
      <c r="E238" s="7">
        <v>1931</v>
      </c>
      <c r="F238" s="7"/>
      <c r="G238" s="7"/>
      <c r="H238" s="7"/>
      <c r="I238" s="7"/>
      <c r="J238" s="7"/>
      <c r="K238" s="7"/>
      <c r="L238" s="103">
        <v>31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7"/>
      <c r="B239" s="7"/>
      <c r="C239" s="7"/>
      <c r="D239" s="101" t="s">
        <v>172</v>
      </c>
      <c r="E239" s="100">
        <v>1932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7"/>
      <c r="B240" s="7"/>
      <c r="C240" s="7"/>
      <c r="D240" s="101" t="s">
        <v>173</v>
      </c>
      <c r="E240" s="7">
        <v>1933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7"/>
      <c r="B241" s="7"/>
      <c r="C241" s="7"/>
      <c r="D241" s="101" t="s">
        <v>174</v>
      </c>
      <c r="E241" s="100">
        <v>1934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7"/>
      <c r="B242" s="7"/>
      <c r="C242" s="7"/>
      <c r="D242" s="101" t="s">
        <v>175</v>
      </c>
      <c r="E242" s="7">
        <v>1935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7"/>
      <c r="B243" s="7"/>
      <c r="C243" s="7"/>
      <c r="D243" s="101" t="s">
        <v>176</v>
      </c>
      <c r="E243" s="100">
        <v>1936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7"/>
      <c r="B244" s="7"/>
      <c r="C244" s="7"/>
      <c r="D244" s="101" t="s">
        <v>177</v>
      </c>
      <c r="E244" s="7">
        <v>1937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7"/>
      <c r="B245" s="7"/>
      <c r="C245" s="7"/>
      <c r="D245" s="101" t="s">
        <v>178</v>
      </c>
      <c r="E245" s="100">
        <v>1938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7"/>
      <c r="B246" s="7"/>
      <c r="C246" s="7"/>
      <c r="D246" s="101" t="s">
        <v>179</v>
      </c>
      <c r="E246" s="7">
        <v>1939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7"/>
      <c r="B247" s="7"/>
      <c r="C247" s="7"/>
      <c r="D247" s="101" t="s">
        <v>180</v>
      </c>
      <c r="E247" s="100">
        <v>1940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7"/>
      <c r="B248" s="7"/>
      <c r="C248" s="7"/>
      <c r="D248" s="101" t="s">
        <v>181</v>
      </c>
      <c r="E248" s="7">
        <v>1941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7"/>
      <c r="B249" s="7"/>
      <c r="C249" s="7"/>
      <c r="D249" s="101" t="s">
        <v>182</v>
      </c>
      <c r="E249" s="100">
        <v>1942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7"/>
      <c r="B250" s="7"/>
      <c r="C250" s="7"/>
      <c r="D250" s="101" t="s">
        <v>183</v>
      </c>
      <c r="E250" s="7">
        <v>1943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7"/>
      <c r="B251" s="7"/>
      <c r="C251" s="7"/>
      <c r="D251" s="101" t="s">
        <v>184</v>
      </c>
      <c r="E251" s="100">
        <v>1944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7"/>
      <c r="B252" s="7"/>
      <c r="C252" s="7"/>
      <c r="D252" s="101" t="s">
        <v>185</v>
      </c>
      <c r="E252" s="7">
        <v>1945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7"/>
      <c r="B253" s="7"/>
      <c r="C253" s="7"/>
      <c r="D253" s="101" t="s">
        <v>186</v>
      </c>
      <c r="E253" s="100">
        <v>1946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7"/>
      <c r="B254" s="7"/>
      <c r="C254" s="7"/>
      <c r="D254" s="101" t="s">
        <v>187</v>
      </c>
      <c r="E254" s="7">
        <v>1947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7"/>
      <c r="B255" s="7"/>
      <c r="C255" s="7"/>
      <c r="D255" s="101" t="s">
        <v>188</v>
      </c>
      <c r="E255" s="100">
        <v>1948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7"/>
      <c r="B256" s="7"/>
      <c r="C256" s="7"/>
      <c r="D256" s="101" t="s">
        <v>189</v>
      </c>
      <c r="E256" s="7">
        <v>1949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7"/>
      <c r="B257" s="7"/>
      <c r="C257" s="7"/>
      <c r="D257" s="101" t="s">
        <v>190</v>
      </c>
      <c r="E257" s="100">
        <v>1950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7"/>
      <c r="B258" s="7"/>
      <c r="C258" s="7"/>
      <c r="D258" s="101" t="s">
        <v>191</v>
      </c>
      <c r="E258" s="7">
        <v>1951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7"/>
      <c r="B259" s="7"/>
      <c r="C259" s="7"/>
      <c r="D259" s="101" t="s">
        <v>192</v>
      </c>
      <c r="E259" s="100">
        <v>1952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7"/>
      <c r="B260" s="7"/>
      <c r="C260" s="7"/>
      <c r="D260" s="101" t="s">
        <v>193</v>
      </c>
      <c r="E260" s="7">
        <v>1953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7"/>
      <c r="B261" s="7"/>
      <c r="C261" s="7"/>
      <c r="D261" s="101" t="s">
        <v>194</v>
      </c>
      <c r="E261" s="100">
        <v>1954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7"/>
      <c r="B262" s="7"/>
      <c r="C262" s="7"/>
      <c r="D262" s="101" t="s">
        <v>195</v>
      </c>
      <c r="E262" s="7">
        <v>1955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7"/>
      <c r="B263" s="7"/>
      <c r="C263" s="7"/>
      <c r="D263" s="101" t="s">
        <v>196</v>
      </c>
      <c r="E263" s="100">
        <v>1956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7"/>
      <c r="B264" s="7"/>
      <c r="C264" s="7"/>
      <c r="D264" s="101" t="s">
        <v>197</v>
      </c>
      <c r="E264" s="7">
        <v>1957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7"/>
      <c r="B265" s="7"/>
      <c r="C265" s="7"/>
      <c r="D265" s="101" t="s">
        <v>198</v>
      </c>
      <c r="E265" s="100">
        <v>1958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7"/>
      <c r="B266" s="7"/>
      <c r="C266" s="7"/>
      <c r="D266" s="101" t="s">
        <v>199</v>
      </c>
      <c r="E266" s="7">
        <v>1959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7"/>
      <c r="B267" s="7"/>
      <c r="C267" s="7"/>
      <c r="D267" s="101" t="s">
        <v>200</v>
      </c>
      <c r="E267" s="100">
        <v>1960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7"/>
      <c r="B268" s="7"/>
      <c r="C268" s="7"/>
      <c r="D268" s="101" t="s">
        <v>201</v>
      </c>
      <c r="E268" s="7">
        <v>1961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7"/>
      <c r="B269" s="7"/>
      <c r="C269" s="7"/>
      <c r="D269" s="101" t="s">
        <v>202</v>
      </c>
      <c r="E269" s="100">
        <v>1962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7"/>
      <c r="B270" s="7"/>
      <c r="C270" s="7"/>
      <c r="D270" s="101" t="s">
        <v>203</v>
      </c>
      <c r="E270" s="7">
        <v>1963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7"/>
      <c r="B271" s="7"/>
      <c r="C271" s="7"/>
      <c r="D271" s="101" t="s">
        <v>204</v>
      </c>
      <c r="E271" s="100">
        <v>1964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7"/>
      <c r="B272" s="7"/>
      <c r="C272" s="7"/>
      <c r="D272" s="101" t="s">
        <v>205</v>
      </c>
      <c r="E272" s="7">
        <v>1965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7"/>
      <c r="B273" s="7"/>
      <c r="C273" s="7"/>
      <c r="D273" s="101" t="s">
        <v>206</v>
      </c>
      <c r="E273" s="100">
        <v>1966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7"/>
      <c r="B274" s="7"/>
      <c r="C274" s="7"/>
      <c r="D274" s="101" t="s">
        <v>207</v>
      </c>
      <c r="E274" s="7">
        <v>1967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7"/>
      <c r="B275" s="7"/>
      <c r="C275" s="7"/>
      <c r="D275" s="101" t="s">
        <v>208</v>
      </c>
      <c r="E275" s="100">
        <v>1968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7"/>
      <c r="B276" s="7"/>
      <c r="C276" s="7"/>
      <c r="D276" s="101" t="s">
        <v>209</v>
      </c>
      <c r="E276" s="7">
        <v>1969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7"/>
      <c r="B277" s="7"/>
      <c r="C277" s="7"/>
      <c r="D277" s="101" t="s">
        <v>210</v>
      </c>
      <c r="E277" s="100">
        <v>1970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7"/>
      <c r="B278" s="7"/>
      <c r="C278" s="7"/>
      <c r="D278" s="101" t="s">
        <v>211</v>
      </c>
      <c r="E278" s="7">
        <v>1971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7"/>
      <c r="B279" s="7"/>
      <c r="C279" s="7"/>
      <c r="D279" s="101" t="s">
        <v>212</v>
      </c>
      <c r="E279" s="100">
        <v>1972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7"/>
      <c r="B280" s="7"/>
      <c r="C280" s="7"/>
      <c r="D280" s="101" t="s">
        <v>213</v>
      </c>
      <c r="E280" s="7">
        <v>1973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7"/>
      <c r="B281" s="7"/>
      <c r="C281" s="7"/>
      <c r="D281" s="101" t="s">
        <v>214</v>
      </c>
      <c r="E281" s="100">
        <v>1974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7"/>
      <c r="B282" s="7"/>
      <c r="C282" s="7"/>
      <c r="D282" s="101" t="s">
        <v>215</v>
      </c>
      <c r="E282" s="7">
        <v>1975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7"/>
      <c r="B283" s="7"/>
      <c r="C283" s="7"/>
      <c r="D283" s="101" t="s">
        <v>216</v>
      </c>
      <c r="E283" s="100">
        <v>1976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7"/>
      <c r="B284" s="7"/>
      <c r="C284" s="7"/>
      <c r="D284" s="101" t="s">
        <v>217</v>
      </c>
      <c r="E284" s="7">
        <v>1977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7"/>
      <c r="B285" s="7"/>
      <c r="C285" s="7"/>
      <c r="D285" s="101" t="s">
        <v>218</v>
      </c>
      <c r="E285" s="100">
        <v>1978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7"/>
      <c r="B286" s="7"/>
      <c r="C286" s="7"/>
      <c r="D286" s="101" t="s">
        <v>219</v>
      </c>
      <c r="E286" s="7">
        <v>1979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7"/>
      <c r="B287" s="7"/>
      <c r="C287" s="7"/>
      <c r="D287" s="101" t="s">
        <v>220</v>
      </c>
      <c r="E287" s="100">
        <v>1980</v>
      </c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7"/>
      <c r="B288" s="7"/>
      <c r="C288" s="7"/>
      <c r="D288" s="101" t="s">
        <v>221</v>
      </c>
      <c r="E288" s="7">
        <v>1981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7"/>
      <c r="B289" s="7"/>
      <c r="C289" s="7"/>
      <c r="D289" s="101" t="s">
        <v>222</v>
      </c>
      <c r="E289" s="100">
        <v>1982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7"/>
      <c r="B290" s="7"/>
      <c r="C290" s="7"/>
      <c r="D290" s="101" t="s">
        <v>223</v>
      </c>
      <c r="E290" s="7">
        <v>1983</v>
      </c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7"/>
      <c r="B291" s="7"/>
      <c r="C291" s="7"/>
      <c r="D291" s="101" t="s">
        <v>224</v>
      </c>
      <c r="E291" s="100">
        <v>1984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7"/>
      <c r="B292" s="7"/>
      <c r="C292" s="7"/>
      <c r="D292" s="101" t="s">
        <v>225</v>
      </c>
      <c r="E292" s="7">
        <v>1985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7"/>
      <c r="B293" s="7"/>
      <c r="C293" s="7"/>
      <c r="D293" s="101" t="s">
        <v>226</v>
      </c>
      <c r="E293" s="100">
        <v>1986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7"/>
      <c r="B294" s="7"/>
      <c r="C294" s="7"/>
      <c r="D294" s="101" t="s">
        <v>227</v>
      </c>
      <c r="E294" s="7">
        <v>1987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7"/>
      <c r="B295" s="7"/>
      <c r="C295" s="7"/>
      <c r="D295" s="101" t="s">
        <v>228</v>
      </c>
      <c r="E295" s="100">
        <v>1988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7"/>
      <c r="B296" s="7"/>
      <c r="C296" s="7"/>
      <c r="D296" s="101" t="s">
        <v>229</v>
      </c>
      <c r="E296" s="7">
        <v>1989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7"/>
      <c r="B297" s="7"/>
      <c r="C297" s="7"/>
      <c r="D297" s="101" t="s">
        <v>230</v>
      </c>
      <c r="E297" s="100">
        <v>1990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7"/>
      <c r="B298" s="7"/>
      <c r="C298" s="7"/>
      <c r="D298" s="101" t="s">
        <v>231</v>
      </c>
      <c r="E298" s="7">
        <v>1991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7"/>
      <c r="B299" s="7"/>
      <c r="C299" s="7"/>
      <c r="D299" s="101" t="s">
        <v>232</v>
      </c>
      <c r="E299" s="100">
        <v>1992</v>
      </c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7"/>
      <c r="B300" s="7"/>
      <c r="C300" s="7"/>
      <c r="D300" s="101" t="s">
        <v>233</v>
      </c>
      <c r="E300" s="7">
        <v>1993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7"/>
      <c r="B301" s="7"/>
      <c r="C301" s="7"/>
      <c r="D301" s="101" t="s">
        <v>234</v>
      </c>
      <c r="E301" s="100">
        <v>1994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7"/>
      <c r="B302" s="7"/>
      <c r="C302" s="7"/>
      <c r="D302" s="101" t="s">
        <v>235</v>
      </c>
      <c r="E302" s="7">
        <v>1995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7"/>
      <c r="B303" s="7"/>
      <c r="C303" s="7"/>
      <c r="D303" s="101" t="s">
        <v>236</v>
      </c>
      <c r="E303" s="100">
        <v>1996</v>
      </c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7"/>
      <c r="B304" s="7"/>
      <c r="C304" s="7"/>
      <c r="D304" s="101" t="s">
        <v>237</v>
      </c>
      <c r="E304" s="7">
        <v>1997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7"/>
      <c r="B305" s="7"/>
      <c r="C305" s="7"/>
      <c r="D305" s="101" t="s">
        <v>238</v>
      </c>
      <c r="E305" s="100">
        <v>1998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7"/>
      <c r="B306" s="7"/>
      <c r="C306" s="7"/>
      <c r="D306" s="101" t="s">
        <v>239</v>
      </c>
      <c r="E306" s="7">
        <v>1999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7"/>
      <c r="B307" s="7"/>
      <c r="C307" s="7"/>
      <c r="D307" s="101" t="s">
        <v>240</v>
      </c>
      <c r="E307" s="100">
        <v>2000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7"/>
      <c r="B308" s="7"/>
      <c r="C308" s="7"/>
      <c r="D308" s="101" t="s">
        <v>241</v>
      </c>
      <c r="E308" s="7">
        <v>2001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7"/>
      <c r="B309" s="7"/>
      <c r="C309" s="7"/>
      <c r="D309" s="101" t="s">
        <v>242</v>
      </c>
      <c r="E309" s="100">
        <v>2002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7"/>
      <c r="B310" s="7"/>
      <c r="C310" s="7"/>
      <c r="D310" s="101" t="s">
        <v>243</v>
      </c>
      <c r="E310" s="7">
        <v>2003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7"/>
      <c r="B311" s="7"/>
      <c r="C311" s="7"/>
      <c r="D311" s="101" t="s">
        <v>244</v>
      </c>
      <c r="E311" s="100">
        <v>2004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7"/>
      <c r="B312" s="7"/>
      <c r="C312" s="7"/>
      <c r="D312" s="101" t="s">
        <v>245</v>
      </c>
      <c r="E312" s="7">
        <v>2005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7"/>
      <c r="B313" s="7"/>
      <c r="C313" s="7"/>
      <c r="D313" s="101" t="s">
        <v>246</v>
      </c>
      <c r="E313" s="100">
        <v>2006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7"/>
      <c r="B314" s="7"/>
      <c r="C314" s="7"/>
      <c r="D314" s="101" t="s">
        <v>247</v>
      </c>
      <c r="E314" s="7">
        <v>2007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7"/>
      <c r="B315" s="7"/>
      <c r="C315" s="7"/>
      <c r="D315" s="101" t="s">
        <v>248</v>
      </c>
      <c r="E315" s="100">
        <v>2008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7"/>
      <c r="B316" s="7"/>
      <c r="C316" s="7"/>
      <c r="D316" s="101" t="s">
        <v>249</v>
      </c>
      <c r="E316" s="7">
        <v>2009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7"/>
      <c r="B317" s="7"/>
      <c r="C317" s="7"/>
      <c r="D317" s="101" t="s">
        <v>250</v>
      </c>
      <c r="E317" s="100">
        <v>2010</v>
      </c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7"/>
      <c r="B318" s="7"/>
      <c r="C318" s="7"/>
      <c r="D318" s="101" t="s">
        <v>251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7"/>
      <c r="B319" s="7"/>
      <c r="C319" s="7"/>
      <c r="D319" s="101" t="s">
        <v>252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7"/>
      <c r="B320" s="7"/>
      <c r="C320" s="7"/>
      <c r="D320" s="101" t="s">
        <v>253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7"/>
      <c r="B321" s="7"/>
      <c r="C321" s="7"/>
      <c r="D321" s="101" t="s">
        <v>254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7"/>
      <c r="B322" s="7"/>
      <c r="C322" s="7"/>
      <c r="D322" s="101" t="s">
        <v>255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7"/>
      <c r="B323" s="7"/>
      <c r="C323" s="7"/>
      <c r="D323" s="101" t="s">
        <v>256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7"/>
      <c r="B324" s="7"/>
      <c r="C324" s="7"/>
      <c r="D324" s="101" t="s">
        <v>257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7"/>
      <c r="B325" s="7"/>
      <c r="C325" s="7"/>
      <c r="D325" s="101" t="s">
        <v>258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7"/>
      <c r="B326" s="7"/>
      <c r="C326" s="7"/>
      <c r="D326" s="101" t="s">
        <v>259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7"/>
      <c r="B327" s="7"/>
      <c r="C327" s="7"/>
      <c r="D327" s="101" t="s">
        <v>260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7"/>
      <c r="B328" s="7"/>
      <c r="C328" s="7"/>
      <c r="D328" s="101" t="s">
        <v>261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7"/>
      <c r="B329" s="7"/>
      <c r="C329" s="7"/>
      <c r="D329" s="101" t="s">
        <v>262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7"/>
      <c r="B330" s="7"/>
      <c r="C330" s="7"/>
      <c r="D330" s="101" t="s">
        <v>263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7"/>
      <c r="B331" s="7"/>
      <c r="C331" s="7"/>
      <c r="D331" s="101" t="s">
        <v>264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7"/>
      <c r="B332" s="7"/>
      <c r="C332" s="7"/>
      <c r="D332" s="101" t="s">
        <v>265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7"/>
      <c r="B333" s="7"/>
      <c r="C333" s="7"/>
      <c r="D333" s="101" t="s">
        <v>266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7"/>
      <c r="B334" s="7"/>
      <c r="C334" s="7"/>
      <c r="D334" s="101" t="s">
        <v>267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7"/>
      <c r="B335" s="7"/>
      <c r="C335" s="7"/>
      <c r="D335" s="101" t="s">
        <v>268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7"/>
      <c r="B336" s="7"/>
      <c r="C336" s="7"/>
      <c r="D336" s="101" t="s">
        <v>269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7"/>
      <c r="B337" s="7"/>
      <c r="C337" s="7"/>
      <c r="D337" s="101" t="s">
        <v>270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7"/>
      <c r="B338" s="7"/>
      <c r="C338" s="7"/>
      <c r="D338" s="101" t="s">
        <v>271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7"/>
      <c r="B339" s="7"/>
      <c r="C339" s="7"/>
      <c r="D339" s="101" t="s">
        <v>272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7"/>
      <c r="B340" s="7"/>
      <c r="C340" s="7"/>
      <c r="D340" s="101" t="s">
        <v>273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7"/>
      <c r="B341" s="7"/>
      <c r="C341" s="7"/>
      <c r="D341" s="101" t="s">
        <v>274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7"/>
      <c r="B342" s="7"/>
      <c r="C342" s="7"/>
      <c r="D342" s="101" t="s">
        <v>275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7"/>
      <c r="B343" s="7"/>
      <c r="C343" s="7"/>
      <c r="D343" s="101" t="s">
        <v>276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7"/>
      <c r="B344" s="7"/>
      <c r="C344" s="7"/>
      <c r="D344" s="101" t="s">
        <v>277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7"/>
      <c r="B345" s="7"/>
      <c r="C345" s="7"/>
      <c r="D345" s="101" t="s">
        <v>278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7"/>
      <c r="B346" s="7"/>
      <c r="C346" s="7"/>
      <c r="D346" s="101" t="s">
        <v>279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7"/>
      <c r="B347" s="7"/>
      <c r="C347" s="7"/>
      <c r="D347" s="101" t="s">
        <v>280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7"/>
      <c r="B348" s="7"/>
      <c r="C348" s="7"/>
      <c r="D348" s="101" t="s">
        <v>281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7"/>
      <c r="B349" s="7"/>
      <c r="C349" s="7"/>
      <c r="D349" s="101" t="s">
        <v>282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7"/>
      <c r="B350" s="7"/>
      <c r="C350" s="7"/>
      <c r="D350" s="101" t="s">
        <v>283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7"/>
      <c r="B351" s="7"/>
      <c r="C351" s="7"/>
      <c r="D351" s="101" t="s">
        <v>284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7"/>
      <c r="B352" s="7"/>
      <c r="C352" s="7"/>
      <c r="D352" s="101" t="s">
        <v>285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7"/>
      <c r="B353" s="7"/>
      <c r="C353" s="7"/>
      <c r="D353" s="101" t="s">
        <v>286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7"/>
      <c r="B354" s="7"/>
      <c r="C354" s="7"/>
      <c r="D354" s="101" t="s">
        <v>287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7"/>
      <c r="B355" s="7"/>
      <c r="C355" s="7"/>
      <c r="D355" s="101" t="s">
        <v>288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7"/>
      <c r="B356" s="7"/>
      <c r="C356" s="7"/>
      <c r="D356" s="101" t="s">
        <v>289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7"/>
      <c r="B357" s="7"/>
      <c r="C357" s="7"/>
      <c r="D357" s="101" t="s">
        <v>290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7"/>
      <c r="B358" s="7"/>
      <c r="C358" s="7"/>
      <c r="D358" s="101" t="s">
        <v>291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7"/>
      <c r="B359" s="7"/>
      <c r="C359" s="7"/>
      <c r="D359" s="101" t="s">
        <v>292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7"/>
      <c r="B360" s="7"/>
      <c r="C360" s="7"/>
      <c r="D360" s="101" t="s">
        <v>293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7"/>
      <c r="B361" s="7"/>
      <c r="C361" s="7"/>
      <c r="D361" s="101" t="s">
        <v>294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7"/>
      <c r="B362" s="7"/>
      <c r="C362" s="7"/>
      <c r="D362" s="101" t="s">
        <v>295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7"/>
      <c r="B363" s="7"/>
      <c r="C363" s="7"/>
      <c r="D363" s="101" t="s">
        <v>296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7"/>
      <c r="B364" s="7"/>
      <c r="C364" s="7"/>
      <c r="D364" s="101" t="s">
        <v>297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7"/>
      <c r="B365" s="7"/>
      <c r="C365" s="7"/>
      <c r="D365" s="101" t="s">
        <v>298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7"/>
      <c r="B366" s="7"/>
      <c r="C366" s="7"/>
      <c r="D366" s="101" t="s">
        <v>299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7"/>
      <c r="B367" s="7"/>
      <c r="C367" s="7"/>
      <c r="D367" s="101" t="s">
        <v>300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7"/>
      <c r="B368" s="7"/>
      <c r="C368" s="7"/>
      <c r="D368" s="101" t="s">
        <v>301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7"/>
      <c r="B369" s="7"/>
      <c r="C369" s="7"/>
      <c r="D369" s="101" t="s">
        <v>302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7"/>
      <c r="B370" s="7"/>
      <c r="C370" s="7"/>
      <c r="D370" s="101" t="s">
        <v>303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7"/>
      <c r="B371" s="7"/>
      <c r="C371" s="7"/>
      <c r="D371" s="101" t="s">
        <v>304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7"/>
      <c r="B372" s="7"/>
      <c r="C372" s="7"/>
      <c r="D372" s="101" t="s">
        <v>305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7"/>
      <c r="B373" s="7"/>
      <c r="C373" s="7"/>
      <c r="D373" s="101" t="s">
        <v>306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7"/>
      <c r="B374" s="7"/>
      <c r="C374" s="7"/>
      <c r="D374" s="101" t="s">
        <v>307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7"/>
      <c r="B375" s="7"/>
      <c r="C375" s="7"/>
      <c r="D375" s="101" t="s">
        <v>308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7"/>
      <c r="B376" s="7"/>
      <c r="C376" s="7"/>
      <c r="D376" s="101" t="s">
        <v>309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7"/>
      <c r="B377" s="7"/>
      <c r="C377" s="7"/>
      <c r="D377" s="101" t="s">
        <v>310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7"/>
      <c r="B378" s="7"/>
      <c r="C378" s="7"/>
      <c r="D378" s="101" t="s">
        <v>311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7"/>
      <c r="B379" s="7"/>
      <c r="C379" s="7"/>
      <c r="D379" s="101" t="s">
        <v>312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7"/>
      <c r="B380" s="7"/>
      <c r="C380" s="7"/>
      <c r="D380" s="101" t="s">
        <v>313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7"/>
      <c r="B381" s="7"/>
      <c r="C381" s="7"/>
      <c r="D381" s="101" t="s">
        <v>314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7"/>
      <c r="B382" s="7"/>
      <c r="C382" s="7"/>
      <c r="D382" s="101" t="s">
        <v>315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7"/>
      <c r="B383" s="7"/>
      <c r="C383" s="7"/>
      <c r="D383" s="101" t="s">
        <v>316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7"/>
      <c r="B384" s="7"/>
      <c r="C384" s="7"/>
      <c r="D384" s="101" t="s">
        <v>317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7"/>
      <c r="B385" s="7"/>
      <c r="C385" s="7"/>
      <c r="D385" s="101" t="s">
        <v>318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7"/>
      <c r="B386" s="7"/>
      <c r="C386" s="7"/>
      <c r="D386" s="101" t="s">
        <v>319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7"/>
      <c r="B387" s="7"/>
      <c r="C387" s="7"/>
      <c r="D387" s="101" t="s">
        <v>320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7"/>
      <c r="B388" s="7"/>
      <c r="C388" s="7"/>
      <c r="D388" s="101" t="s">
        <v>321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7"/>
      <c r="B389" s="7"/>
      <c r="C389" s="7"/>
      <c r="D389" s="101" t="s">
        <v>322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7"/>
      <c r="B390" s="7"/>
      <c r="C390" s="7"/>
      <c r="D390" s="101" t="s">
        <v>323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7"/>
      <c r="B391" s="7"/>
      <c r="C391" s="7"/>
      <c r="D391" s="101" t="s">
        <v>324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7"/>
      <c r="B392" s="7"/>
      <c r="C392" s="7"/>
      <c r="D392" s="101" t="s">
        <v>325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7"/>
      <c r="B393" s="7"/>
      <c r="C393" s="7"/>
      <c r="D393" s="101" t="s">
        <v>326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7"/>
      <c r="B394" s="7"/>
      <c r="C394" s="7"/>
      <c r="D394" s="101" t="s">
        <v>327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7"/>
      <c r="B395" s="7"/>
      <c r="C395" s="7"/>
      <c r="D395" s="101" t="s">
        <v>328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7"/>
      <c r="B396" s="7"/>
      <c r="C396" s="7"/>
      <c r="D396" s="101" t="s">
        <v>329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7"/>
      <c r="B397" s="7"/>
      <c r="C397" s="7"/>
      <c r="D397" s="101" t="s">
        <v>330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7"/>
      <c r="B398" s="7"/>
      <c r="C398" s="7"/>
      <c r="D398" s="101" t="s">
        <v>331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7"/>
      <c r="B399" s="7"/>
      <c r="C399" s="7"/>
      <c r="D399" s="101" t="s">
        <v>332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101" t="s">
        <v>333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101" t="s">
        <v>334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101" t="s">
        <v>335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101" t="s">
        <v>336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101" t="s">
        <v>337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101" t="s">
        <v>338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101" t="s">
        <v>339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101" t="s">
        <v>340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101" t="s">
        <v>341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101" t="s">
        <v>342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101" t="s">
        <v>343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101" t="s">
        <v>344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101" t="s">
        <v>345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101" t="s">
        <v>346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password="CC1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2">
    <dataValidation type="list" showErrorMessage="1" sqref="J9:J161">
      <formula1>"Full,Limited"</formula1>
    </dataValidation>
    <dataValidation type="list" showErrorMessage="1" sqref="E2">
      <formula1>$A$208:$A$219</formula1>
    </dataValidation>
    <dataValidation type="list" showErrorMessage="1" sqref="N9:N161">
      <formula1>$G$210:$G$213</formula1>
    </dataValidation>
    <dataValidation type="list" showErrorMessage="1" sqref="S9:S161">
      <formula1>"Gross,Net"</formula1>
    </dataValidation>
    <dataValidation type="list" showErrorMessage="1" sqref="R9:R161">
      <formula1>$A$203:$A$205</formula1>
    </dataValidation>
    <dataValidation type="list" showErrorMessage="1" sqref="D9:D161 I9:I161 D206">
      <formula1>$D$207:$D$413</formula1>
    </dataValidation>
    <dataValidation type="list" showErrorMessage="1" sqref="L9:L161">
      <formula1>$G$215:$G$216</formula1>
    </dataValidation>
    <dataValidation type="list" allowBlank="1" showErrorMessage="1" sqref="G9:G161">
      <formula1>$E$207:$E$317</formula1>
    </dataValidation>
    <dataValidation type="list" allowBlank="1" showErrorMessage="1" sqref="F9:F161">
      <formula1>$B$208:$B$219</formula1>
    </dataValidation>
    <dataValidation type="list" allowBlank="1" showErrorMessage="1" sqref="E9:E161">
      <formula1>$B$208:$B$238</formula1>
    </dataValidation>
    <dataValidation type="list" showErrorMessage="1" sqref="M9:M161">
      <formula1>$B$207:$B$238</formula1>
    </dataValidation>
    <dataValidation type="list" showErrorMessage="1" sqref="O9:O161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K211:K212 J213:K213 J211: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P162"/>
  <sheetViews>
    <sheetView workbookViewId="0">
      <selection activeCell="D6" sqref="D6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24" t="str">
        <f>CONCATENATE("Contractors ","(CVR: ",'Specification of wages &amp; taxes'!C3,")"," list of subcontractors, ")</f>
        <v xml:space="preserve">Contractors (CVR: ) list of subcontractors, 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3"/>
    </row>
    <row r="2" spans="1:16" ht="18" customHeight="1" x14ac:dyDescent="0.25">
      <c r="A2" s="218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13"/>
    </row>
    <row r="3" spans="1:16" ht="18" customHeight="1" x14ac:dyDescent="0.25">
      <c r="A3" s="231" t="s">
        <v>3</v>
      </c>
      <c r="B3" s="228" t="s">
        <v>361</v>
      </c>
      <c r="C3" s="227" t="s">
        <v>13</v>
      </c>
      <c r="D3" s="222" t="s">
        <v>15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3"/>
      <c r="P3" s="33"/>
    </row>
    <row r="4" spans="1:16" ht="18" customHeight="1" x14ac:dyDescent="0.25">
      <c r="A4" s="229"/>
      <c r="B4" s="229"/>
      <c r="C4" s="215"/>
      <c r="D4" s="39" t="s">
        <v>20</v>
      </c>
      <c r="E4" s="39" t="s">
        <v>22</v>
      </c>
      <c r="F4" s="225" t="str">
        <f>"         reported tax payments"</f>
        <v xml:space="preserve">         reported tax payments</v>
      </c>
      <c r="G4" s="187"/>
      <c r="H4" s="187"/>
      <c r="I4" s="44" t="str">
        <f>"3 )         N:"</f>
        <v>3 )         N:</v>
      </c>
      <c r="J4" s="225" t="s">
        <v>25</v>
      </c>
      <c r="K4" s="187"/>
      <c r="L4" s="187"/>
      <c r="M4" s="187"/>
      <c r="N4" s="187"/>
      <c r="O4" s="45"/>
      <c r="P4" s="46"/>
    </row>
    <row r="5" spans="1:16" ht="18" customHeight="1" x14ac:dyDescent="0.25">
      <c r="A5" s="229"/>
      <c r="B5" s="229"/>
      <c r="C5" s="215"/>
      <c r="D5" s="39" t="s">
        <v>26</v>
      </c>
      <c r="E5" s="39" t="s">
        <v>27</v>
      </c>
      <c r="F5" s="226" t="str">
        <f>"         waiting for information"</f>
        <v xml:space="preserve">         waiting for information</v>
      </c>
      <c r="G5" s="207"/>
      <c r="H5" s="207"/>
      <c r="I5" s="44" t="str">
        <f>"4 )         F:"</f>
        <v>4 )         F:</v>
      </c>
      <c r="J5" s="226" t="s">
        <v>29</v>
      </c>
      <c r="K5" s="207"/>
      <c r="L5" s="207"/>
      <c r="M5" s="207"/>
      <c r="N5" s="207"/>
      <c r="O5" s="45"/>
      <c r="P5" s="50"/>
    </row>
    <row r="6" spans="1:16" ht="18" customHeight="1" x14ac:dyDescent="0.25">
      <c r="A6" s="229"/>
      <c r="B6" s="229"/>
      <c r="C6" s="215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2018</v>
      </c>
    </row>
    <row r="7" spans="1:16" ht="18" customHeight="1" x14ac:dyDescent="0.25">
      <c r="A7" s="230"/>
      <c r="B7" s="230"/>
      <c r="C7" s="218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21"/>
      <c r="B8" s="121"/>
      <c r="C8" s="122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71" t="str">
        <f t="shared" ref="P8:P162" si="1">IF(SUMIF(D8:O8,"&gt;0")&gt;0,SUMIF(D8:O8,"&gt;0"),"")</f>
        <v/>
      </c>
    </row>
    <row r="9" spans="1:16" ht="22.5" customHeight="1" x14ac:dyDescent="0.25">
      <c r="A9" s="121"/>
      <c r="B9" s="121"/>
      <c r="C9" s="12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71" t="str">
        <f t="shared" si="1"/>
        <v/>
      </c>
    </row>
    <row r="10" spans="1:16" ht="22.5" customHeight="1" x14ac:dyDescent="0.25">
      <c r="A10" s="121"/>
      <c r="B10" s="121"/>
      <c r="C10" s="121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71" t="str">
        <f t="shared" si="1"/>
        <v/>
      </c>
    </row>
    <row r="11" spans="1:16" ht="22.5" customHeight="1" x14ac:dyDescent="0.25">
      <c r="A11" s="121"/>
      <c r="B11" s="121"/>
      <c r="C11" s="121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71" t="str">
        <f t="shared" si="1"/>
        <v/>
      </c>
    </row>
    <row r="12" spans="1:16" ht="22.5" customHeight="1" x14ac:dyDescent="0.25">
      <c r="A12" s="121"/>
      <c r="B12" s="121"/>
      <c r="C12" s="121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71" t="str">
        <f t="shared" si="1"/>
        <v/>
      </c>
    </row>
    <row r="13" spans="1:16" ht="22.5" customHeight="1" x14ac:dyDescent="0.25">
      <c r="A13" s="121"/>
      <c r="B13" s="121"/>
      <c r="C13" s="121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71" t="str">
        <f t="shared" si="1"/>
        <v/>
      </c>
    </row>
    <row r="14" spans="1:16" ht="22.5" customHeight="1" x14ac:dyDescent="0.25">
      <c r="A14" s="121"/>
      <c r="B14" s="121"/>
      <c r="C14" s="121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71" t="str">
        <f t="shared" si="1"/>
        <v/>
      </c>
    </row>
    <row r="15" spans="1:16" ht="22.5" customHeight="1" x14ac:dyDescent="0.25">
      <c r="A15" s="121"/>
      <c r="B15" s="121"/>
      <c r="C15" s="121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71" t="str">
        <f t="shared" si="1"/>
        <v/>
      </c>
    </row>
    <row r="16" spans="1:16" ht="22.5" customHeight="1" x14ac:dyDescent="0.25">
      <c r="A16" s="121"/>
      <c r="B16" s="121"/>
      <c r="C16" s="121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71" t="str">
        <f t="shared" si="1"/>
        <v/>
      </c>
    </row>
    <row r="17" spans="1:16" ht="22.5" customHeight="1" x14ac:dyDescent="0.25">
      <c r="A17" s="121"/>
      <c r="B17" s="121"/>
      <c r="C17" s="121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71" t="str">
        <f t="shared" si="1"/>
        <v/>
      </c>
    </row>
    <row r="18" spans="1:16" ht="22.5" customHeight="1" x14ac:dyDescent="0.25">
      <c r="A18" s="121"/>
      <c r="B18" s="121"/>
      <c r="C18" s="121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71" t="str">
        <f t="shared" si="1"/>
        <v/>
      </c>
    </row>
    <row r="19" spans="1:16" ht="22.5" customHeight="1" x14ac:dyDescent="0.25">
      <c r="A19" s="121"/>
      <c r="B19" s="121"/>
      <c r="C19" s="121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71" t="str">
        <f t="shared" si="1"/>
        <v/>
      </c>
    </row>
    <row r="20" spans="1:16" ht="22.5" customHeight="1" x14ac:dyDescent="0.25">
      <c r="A20" s="121"/>
      <c r="B20" s="121"/>
      <c r="C20" s="121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71" t="str">
        <f t="shared" si="1"/>
        <v/>
      </c>
    </row>
    <row r="21" spans="1:16" ht="22.5" customHeight="1" x14ac:dyDescent="0.25">
      <c r="A21" s="121"/>
      <c r="B21" s="121"/>
      <c r="C21" s="121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71" t="str">
        <f t="shared" si="1"/>
        <v/>
      </c>
    </row>
    <row r="22" spans="1:16" ht="22.5" customHeight="1" x14ac:dyDescent="0.25">
      <c r="A22" s="121"/>
      <c r="B22" s="121"/>
      <c r="C22" s="121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71" t="str">
        <f t="shared" si="1"/>
        <v/>
      </c>
    </row>
    <row r="23" spans="1:16" ht="22.5" customHeight="1" x14ac:dyDescent="0.25">
      <c r="A23" s="121"/>
      <c r="B23" s="121"/>
      <c r="C23" s="121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71" t="str">
        <f t="shared" si="1"/>
        <v/>
      </c>
    </row>
    <row r="24" spans="1:16" ht="22.5" customHeight="1" x14ac:dyDescent="0.25">
      <c r="A24" s="121"/>
      <c r="B24" s="121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71" t="str">
        <f t="shared" si="1"/>
        <v/>
      </c>
    </row>
    <row r="25" spans="1:16" ht="22.5" customHeight="1" x14ac:dyDescent="0.25">
      <c r="A25" s="121"/>
      <c r="B25" s="121"/>
      <c r="C25" s="121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71" t="str">
        <f t="shared" si="1"/>
        <v/>
      </c>
    </row>
    <row r="26" spans="1:16" ht="22.5" customHeight="1" x14ac:dyDescent="0.25">
      <c r="A26" s="121"/>
      <c r="B26" s="121"/>
      <c r="C26" s="121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71" t="str">
        <f t="shared" si="1"/>
        <v/>
      </c>
    </row>
    <row r="27" spans="1:16" ht="22.5" customHeight="1" x14ac:dyDescent="0.25">
      <c r="A27" s="121"/>
      <c r="B27" s="121"/>
      <c r="C27" s="121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71" t="str">
        <f t="shared" si="1"/>
        <v/>
      </c>
    </row>
    <row r="28" spans="1:16" ht="22.5" customHeight="1" x14ac:dyDescent="0.25">
      <c r="A28" s="121"/>
      <c r="B28" s="121"/>
      <c r="C28" s="121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71" t="str">
        <f t="shared" si="1"/>
        <v/>
      </c>
    </row>
    <row r="29" spans="1:16" ht="22.5" customHeight="1" x14ac:dyDescent="0.25">
      <c r="A29" s="121"/>
      <c r="B29" s="121"/>
      <c r="C29" s="121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71" t="str">
        <f t="shared" si="1"/>
        <v/>
      </c>
    </row>
    <row r="30" spans="1:16" ht="22.5" customHeight="1" x14ac:dyDescent="0.25">
      <c r="A30" s="121"/>
      <c r="B30" s="121"/>
      <c r="C30" s="121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71" t="str">
        <f t="shared" si="1"/>
        <v/>
      </c>
    </row>
    <row r="31" spans="1:16" ht="22.5" customHeight="1" x14ac:dyDescent="0.25">
      <c r="A31" s="121"/>
      <c r="B31" s="121"/>
      <c r="C31" s="121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71" t="str">
        <f t="shared" si="1"/>
        <v/>
      </c>
    </row>
    <row r="32" spans="1:16" ht="22.5" customHeight="1" x14ac:dyDescent="0.25">
      <c r="A32" s="121"/>
      <c r="B32" s="121"/>
      <c r="C32" s="121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71" t="str">
        <f t="shared" si="1"/>
        <v/>
      </c>
    </row>
    <row r="33" spans="1:16" ht="22.5" customHeight="1" x14ac:dyDescent="0.25">
      <c r="A33" s="125"/>
      <c r="B33" s="125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71" t="str">
        <f t="shared" si="1"/>
        <v/>
      </c>
    </row>
    <row r="34" spans="1:16" ht="22.5" customHeight="1" x14ac:dyDescent="0.25">
      <c r="A34" s="125"/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71" t="str">
        <f t="shared" si="1"/>
        <v/>
      </c>
    </row>
    <row r="35" spans="1:16" ht="22.5" customHeight="1" x14ac:dyDescent="0.25">
      <c r="A35" s="125"/>
      <c r="B35" s="125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71" t="str">
        <f t="shared" si="1"/>
        <v/>
      </c>
    </row>
    <row r="36" spans="1:16" ht="22.5" customHeight="1" x14ac:dyDescent="0.25">
      <c r="A36" s="125"/>
      <c r="B36" s="125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71" t="str">
        <f t="shared" si="1"/>
        <v/>
      </c>
    </row>
    <row r="37" spans="1:16" ht="22.5" customHeight="1" x14ac:dyDescent="0.25">
      <c r="A37" s="125"/>
      <c r="B37" s="125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71" t="str">
        <f t="shared" si="1"/>
        <v/>
      </c>
    </row>
    <row r="38" spans="1:16" ht="22.5" customHeight="1" x14ac:dyDescent="0.25">
      <c r="A38" s="125"/>
      <c r="B38" s="125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71" t="str">
        <f t="shared" si="1"/>
        <v/>
      </c>
    </row>
    <row r="39" spans="1:16" ht="22.5" customHeight="1" x14ac:dyDescent="0.25">
      <c r="A39" s="125"/>
      <c r="B39" s="125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71" t="str">
        <f t="shared" si="1"/>
        <v/>
      </c>
    </row>
    <row r="40" spans="1:16" ht="22.5" customHeight="1" x14ac:dyDescent="0.25">
      <c r="A40" s="125"/>
      <c r="B40" s="125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71" t="str">
        <f t="shared" si="1"/>
        <v/>
      </c>
    </row>
    <row r="41" spans="1:16" ht="22.5" customHeight="1" x14ac:dyDescent="0.25">
      <c r="A41" s="125"/>
      <c r="B41" s="125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71" t="str">
        <f t="shared" si="1"/>
        <v/>
      </c>
    </row>
    <row r="42" spans="1:16" ht="22.5" customHeight="1" x14ac:dyDescent="0.25">
      <c r="A42" s="121"/>
      <c r="B42" s="121"/>
      <c r="C42" s="121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71" t="str">
        <f t="shared" si="1"/>
        <v/>
      </c>
    </row>
    <row r="43" spans="1:16" ht="22.5" customHeight="1" x14ac:dyDescent="0.25">
      <c r="A43" s="121"/>
      <c r="B43" s="121"/>
      <c r="C43" s="121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1" t="str">
        <f t="shared" si="1"/>
        <v/>
      </c>
    </row>
    <row r="44" spans="1:16" ht="22.5" customHeight="1" x14ac:dyDescent="0.25">
      <c r="A44" s="121"/>
      <c r="B44" s="121"/>
      <c r="C44" s="121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71" t="str">
        <f t="shared" si="1"/>
        <v/>
      </c>
    </row>
    <row r="45" spans="1:16" ht="22.5" customHeight="1" x14ac:dyDescent="0.25">
      <c r="A45" s="121"/>
      <c r="B45" s="121"/>
      <c r="C45" s="121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71" t="str">
        <f t="shared" si="1"/>
        <v/>
      </c>
    </row>
    <row r="46" spans="1:16" ht="22.5" customHeight="1" x14ac:dyDescent="0.25">
      <c r="A46" s="121"/>
      <c r="B46" s="121"/>
      <c r="C46" s="121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71" t="str">
        <f t="shared" si="1"/>
        <v/>
      </c>
    </row>
    <row r="47" spans="1:16" ht="22.5" customHeight="1" x14ac:dyDescent="0.25">
      <c r="A47" s="121"/>
      <c r="B47" s="121"/>
      <c r="C47" s="121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71" t="str">
        <f t="shared" si="1"/>
        <v/>
      </c>
    </row>
    <row r="48" spans="1:16" ht="22.5" customHeight="1" x14ac:dyDescent="0.25">
      <c r="A48" s="121"/>
      <c r="B48" s="121"/>
      <c r="C48" s="121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71" t="str">
        <f t="shared" si="1"/>
        <v/>
      </c>
    </row>
    <row r="49" spans="1:16" ht="22.5" customHeight="1" x14ac:dyDescent="0.25">
      <c r="A49" s="121"/>
      <c r="B49" s="121"/>
      <c r="C49" s="121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71" t="str">
        <f t="shared" si="1"/>
        <v/>
      </c>
    </row>
    <row r="50" spans="1:16" ht="22.5" customHeight="1" x14ac:dyDescent="0.25">
      <c r="A50" s="125"/>
      <c r="B50" s="125"/>
      <c r="C50" s="125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71" t="str">
        <f t="shared" si="1"/>
        <v/>
      </c>
    </row>
    <row r="51" spans="1:16" ht="22.5" customHeight="1" x14ac:dyDescent="0.25">
      <c r="A51" s="125"/>
      <c r="B51" s="125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71" t="str">
        <f t="shared" si="1"/>
        <v/>
      </c>
    </row>
    <row r="52" spans="1:16" ht="22.5" customHeight="1" x14ac:dyDescent="0.25">
      <c r="A52" s="125"/>
      <c r="B52" s="125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71" t="str">
        <f t="shared" si="1"/>
        <v/>
      </c>
    </row>
    <row r="53" spans="1:16" ht="22.5" customHeight="1" x14ac:dyDescent="0.25">
      <c r="A53" s="125"/>
      <c r="B53" s="125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71" t="str">
        <f t="shared" si="1"/>
        <v/>
      </c>
    </row>
    <row r="54" spans="1:16" ht="22.5" customHeight="1" x14ac:dyDescent="0.25">
      <c r="A54" s="125"/>
      <c r="B54" s="125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71" t="str">
        <f t="shared" si="1"/>
        <v/>
      </c>
    </row>
    <row r="55" spans="1:16" ht="22.5" customHeight="1" x14ac:dyDescent="0.25">
      <c r="A55" s="125"/>
      <c r="B55" s="125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71" t="str">
        <f t="shared" si="1"/>
        <v/>
      </c>
    </row>
    <row r="56" spans="1:16" ht="22.5" customHeight="1" x14ac:dyDescent="0.25">
      <c r="A56" s="125"/>
      <c r="B56" s="125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71" t="str">
        <f t="shared" si="1"/>
        <v/>
      </c>
    </row>
    <row r="57" spans="1:16" ht="22.5" customHeight="1" x14ac:dyDescent="0.25">
      <c r="A57" s="125"/>
      <c r="B57" s="125"/>
      <c r="C57" s="12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71" t="str">
        <f t="shared" si="1"/>
        <v/>
      </c>
    </row>
    <row r="58" spans="1:16" ht="22.5" customHeight="1" x14ac:dyDescent="0.25">
      <c r="A58" s="125"/>
      <c r="B58" s="125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71" t="str">
        <f t="shared" si="1"/>
        <v/>
      </c>
    </row>
    <row r="59" spans="1:16" ht="21.75" customHeight="1" x14ac:dyDescent="0.25">
      <c r="A59" s="121"/>
      <c r="B59" s="121"/>
      <c r="C59" s="121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71" t="str">
        <f t="shared" si="1"/>
        <v/>
      </c>
    </row>
    <row r="60" spans="1:16" ht="21.75" customHeight="1" x14ac:dyDescent="0.25">
      <c r="A60" s="121"/>
      <c r="B60" s="121"/>
      <c r="C60" s="121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71" t="str">
        <f t="shared" si="1"/>
        <v/>
      </c>
    </row>
    <row r="61" spans="1:16" ht="21.75" customHeight="1" x14ac:dyDescent="0.25">
      <c r="A61" s="121"/>
      <c r="B61" s="121"/>
      <c r="C61" s="121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71" t="str">
        <f t="shared" si="1"/>
        <v/>
      </c>
    </row>
    <row r="62" spans="1:16" ht="21.75" customHeight="1" x14ac:dyDescent="0.25">
      <c r="A62" s="121"/>
      <c r="B62" s="121"/>
      <c r="C62" s="121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71" t="str">
        <f t="shared" si="1"/>
        <v/>
      </c>
    </row>
    <row r="63" spans="1:16" ht="21.75" customHeight="1" x14ac:dyDescent="0.25">
      <c r="A63" s="121"/>
      <c r="B63" s="121"/>
      <c r="C63" s="121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71" t="str">
        <f t="shared" si="1"/>
        <v/>
      </c>
    </row>
    <row r="64" spans="1:16" ht="21.75" customHeight="1" x14ac:dyDescent="0.25">
      <c r="A64" s="121"/>
      <c r="B64" s="121"/>
      <c r="C64" s="121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71" t="str">
        <f t="shared" si="1"/>
        <v/>
      </c>
    </row>
    <row r="65" spans="1:16" ht="21.75" customHeight="1" x14ac:dyDescent="0.25">
      <c r="A65" s="121"/>
      <c r="B65" s="121"/>
      <c r="C65" s="121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71" t="str">
        <f t="shared" si="1"/>
        <v/>
      </c>
    </row>
    <row r="66" spans="1:16" ht="21.75" customHeight="1" x14ac:dyDescent="0.25">
      <c r="A66" s="121"/>
      <c r="B66" s="121"/>
      <c r="C66" s="121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71" t="str">
        <f t="shared" si="1"/>
        <v/>
      </c>
    </row>
    <row r="67" spans="1:16" ht="21.75" customHeight="1" x14ac:dyDescent="0.25">
      <c r="A67" s="121"/>
      <c r="B67" s="121"/>
      <c r="C67" s="121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71" t="str">
        <f t="shared" si="1"/>
        <v/>
      </c>
    </row>
    <row r="68" spans="1:16" ht="21.75" customHeight="1" x14ac:dyDescent="0.25">
      <c r="A68" s="121"/>
      <c r="B68" s="121"/>
      <c r="C68" s="121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71" t="str">
        <f t="shared" si="1"/>
        <v/>
      </c>
    </row>
    <row r="69" spans="1:16" ht="21.75" customHeight="1" x14ac:dyDescent="0.25">
      <c r="A69" s="121"/>
      <c r="B69" s="121"/>
      <c r="C69" s="121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71" t="str">
        <f t="shared" si="1"/>
        <v/>
      </c>
    </row>
    <row r="70" spans="1:16" ht="21.75" customHeight="1" x14ac:dyDescent="0.25">
      <c r="A70" s="121"/>
      <c r="B70" s="121"/>
      <c r="C70" s="121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71" t="str">
        <f t="shared" si="1"/>
        <v/>
      </c>
    </row>
    <row r="71" spans="1:16" ht="21.75" customHeight="1" x14ac:dyDescent="0.25">
      <c r="A71" s="121"/>
      <c r="B71" s="121"/>
      <c r="C71" s="121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71" t="str">
        <f t="shared" si="1"/>
        <v/>
      </c>
    </row>
    <row r="72" spans="1:16" ht="21.75" customHeight="1" x14ac:dyDescent="0.25">
      <c r="A72" s="121"/>
      <c r="B72" s="121"/>
      <c r="C72" s="121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71" t="str">
        <f t="shared" si="1"/>
        <v/>
      </c>
    </row>
    <row r="73" spans="1:16" ht="21.75" customHeight="1" x14ac:dyDescent="0.25">
      <c r="A73" s="121"/>
      <c r="B73" s="121"/>
      <c r="C73" s="121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71" t="str">
        <f t="shared" si="1"/>
        <v/>
      </c>
    </row>
    <row r="74" spans="1:16" ht="21.75" customHeight="1" x14ac:dyDescent="0.25">
      <c r="A74" s="121"/>
      <c r="B74" s="121"/>
      <c r="C74" s="121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71" t="str">
        <f t="shared" si="1"/>
        <v/>
      </c>
    </row>
    <row r="75" spans="1:16" ht="21.75" customHeight="1" x14ac:dyDescent="0.25">
      <c r="A75" s="121"/>
      <c r="B75" s="121"/>
      <c r="C75" s="121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71" t="str">
        <f t="shared" si="1"/>
        <v/>
      </c>
    </row>
    <row r="76" spans="1:16" ht="21.75" customHeight="1" x14ac:dyDescent="0.25">
      <c r="A76" s="121"/>
      <c r="B76" s="121"/>
      <c r="C76" s="121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71" t="str">
        <f t="shared" si="1"/>
        <v/>
      </c>
    </row>
    <row r="77" spans="1:16" ht="21.75" customHeight="1" x14ac:dyDescent="0.25">
      <c r="A77" s="121"/>
      <c r="B77" s="121"/>
      <c r="C77" s="121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71" t="str">
        <f t="shared" si="1"/>
        <v/>
      </c>
    </row>
    <row r="78" spans="1:16" ht="21.75" customHeight="1" x14ac:dyDescent="0.25">
      <c r="A78" s="121"/>
      <c r="B78" s="121"/>
      <c r="C78" s="121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71" t="str">
        <f t="shared" si="1"/>
        <v/>
      </c>
    </row>
    <row r="79" spans="1:16" ht="21.75" customHeight="1" x14ac:dyDescent="0.25">
      <c r="A79" s="121"/>
      <c r="B79" s="121"/>
      <c r="C79" s="121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71" t="str">
        <f t="shared" si="1"/>
        <v/>
      </c>
    </row>
    <row r="80" spans="1:16" ht="21.75" customHeight="1" x14ac:dyDescent="0.25">
      <c r="A80" s="121"/>
      <c r="B80" s="121"/>
      <c r="C80" s="121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71" t="str">
        <f t="shared" si="1"/>
        <v/>
      </c>
    </row>
    <row r="81" spans="1:16" ht="21.75" customHeight="1" x14ac:dyDescent="0.25">
      <c r="A81" s="121"/>
      <c r="B81" s="121"/>
      <c r="C81" s="121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71" t="str">
        <f t="shared" si="1"/>
        <v/>
      </c>
    </row>
    <row r="82" spans="1:16" ht="21.75" customHeight="1" x14ac:dyDescent="0.25">
      <c r="A82" s="121"/>
      <c r="B82" s="121"/>
      <c r="C82" s="121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71" t="str">
        <f t="shared" si="1"/>
        <v/>
      </c>
    </row>
    <row r="83" spans="1:16" ht="21.75" customHeight="1" x14ac:dyDescent="0.25">
      <c r="A83" s="121"/>
      <c r="B83" s="121"/>
      <c r="C83" s="121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71" t="str">
        <f t="shared" si="1"/>
        <v/>
      </c>
    </row>
    <row r="84" spans="1:16" ht="21.75" customHeight="1" x14ac:dyDescent="0.25">
      <c r="A84" s="125"/>
      <c r="B84" s="125"/>
      <c r="C84" s="12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71" t="str">
        <f t="shared" si="1"/>
        <v/>
      </c>
    </row>
    <row r="85" spans="1:16" ht="21.75" customHeight="1" x14ac:dyDescent="0.25">
      <c r="A85" s="125"/>
      <c r="B85" s="125"/>
      <c r="C85" s="12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71" t="str">
        <f t="shared" si="1"/>
        <v/>
      </c>
    </row>
    <row r="86" spans="1:16" ht="21.75" customHeight="1" x14ac:dyDescent="0.25">
      <c r="A86" s="125"/>
      <c r="B86" s="125"/>
      <c r="C86" s="125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71" t="str">
        <f t="shared" si="1"/>
        <v/>
      </c>
    </row>
    <row r="87" spans="1:16" ht="21.75" customHeight="1" x14ac:dyDescent="0.25">
      <c r="A87" s="125"/>
      <c r="B87" s="125"/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71" t="str">
        <f t="shared" si="1"/>
        <v/>
      </c>
    </row>
    <row r="88" spans="1:16" ht="21.75" customHeight="1" x14ac:dyDescent="0.25">
      <c r="A88" s="125"/>
      <c r="B88" s="125"/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71" t="str">
        <f t="shared" si="1"/>
        <v/>
      </c>
    </row>
    <row r="89" spans="1:16" ht="21.75" customHeight="1" x14ac:dyDescent="0.25">
      <c r="A89" s="125"/>
      <c r="B89" s="125"/>
      <c r="C89" s="12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71" t="str">
        <f t="shared" si="1"/>
        <v/>
      </c>
    </row>
    <row r="90" spans="1:16" ht="21.75" customHeigh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71" t="str">
        <f t="shared" si="1"/>
        <v/>
      </c>
    </row>
    <row r="91" spans="1:16" ht="21.75" customHeight="1" x14ac:dyDescent="0.25">
      <c r="A91" s="125"/>
      <c r="B91" s="125"/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71" t="str">
        <f t="shared" si="1"/>
        <v/>
      </c>
    </row>
    <row r="92" spans="1:16" ht="21.75" customHeight="1" x14ac:dyDescent="0.25">
      <c r="A92" s="125"/>
      <c r="B92" s="125"/>
      <c r="C92" s="125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71" t="str">
        <f t="shared" si="1"/>
        <v/>
      </c>
    </row>
    <row r="93" spans="1:16" ht="21.75" customHeight="1" x14ac:dyDescent="0.25">
      <c r="A93" s="121"/>
      <c r="B93" s="121"/>
      <c r="C93" s="121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71" t="str">
        <f t="shared" si="1"/>
        <v/>
      </c>
    </row>
    <row r="94" spans="1:16" ht="21.75" customHeight="1" x14ac:dyDescent="0.25">
      <c r="A94" s="121"/>
      <c r="B94" s="121"/>
      <c r="C94" s="121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71" t="str">
        <f t="shared" si="1"/>
        <v/>
      </c>
    </row>
    <row r="95" spans="1:16" ht="21.75" customHeight="1" x14ac:dyDescent="0.25">
      <c r="A95" s="121"/>
      <c r="B95" s="121"/>
      <c r="C95" s="121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71" t="str">
        <f t="shared" si="1"/>
        <v/>
      </c>
    </row>
    <row r="96" spans="1:16" ht="21.75" customHeight="1" x14ac:dyDescent="0.25">
      <c r="A96" s="121"/>
      <c r="B96" s="121"/>
      <c r="C96" s="121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71" t="str">
        <f t="shared" si="1"/>
        <v/>
      </c>
    </row>
    <row r="97" spans="1:16" ht="21.75" customHeight="1" x14ac:dyDescent="0.25">
      <c r="A97" s="121"/>
      <c r="B97" s="121"/>
      <c r="C97" s="121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71" t="str">
        <f t="shared" si="1"/>
        <v/>
      </c>
    </row>
    <row r="98" spans="1:16" ht="21.75" customHeight="1" x14ac:dyDescent="0.25">
      <c r="A98" s="121"/>
      <c r="B98" s="121"/>
      <c r="C98" s="121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71" t="str">
        <f t="shared" si="1"/>
        <v/>
      </c>
    </row>
    <row r="99" spans="1:16" ht="21.75" customHeight="1" x14ac:dyDescent="0.25">
      <c r="A99" s="121"/>
      <c r="B99" s="121"/>
      <c r="C99" s="121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71" t="str">
        <f t="shared" si="1"/>
        <v/>
      </c>
    </row>
    <row r="100" spans="1:16" ht="21.75" customHeight="1" x14ac:dyDescent="0.25">
      <c r="A100" s="121"/>
      <c r="B100" s="121"/>
      <c r="C100" s="121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71" t="str">
        <f t="shared" si="1"/>
        <v/>
      </c>
    </row>
    <row r="101" spans="1:16" ht="21.75" customHeight="1" x14ac:dyDescent="0.25">
      <c r="A101" s="125"/>
      <c r="B101" s="125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71" t="str">
        <f t="shared" si="1"/>
        <v/>
      </c>
    </row>
    <row r="102" spans="1:16" ht="21.75" customHeight="1" x14ac:dyDescent="0.25">
      <c r="A102" s="125"/>
      <c r="B102" s="125"/>
      <c r="C102" s="125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71" t="str">
        <f t="shared" si="1"/>
        <v/>
      </c>
    </row>
    <row r="103" spans="1:16" ht="21.75" customHeight="1" x14ac:dyDescent="0.25">
      <c r="A103" s="125"/>
      <c r="B103" s="125"/>
      <c r="C103" s="125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71" t="str">
        <f t="shared" si="1"/>
        <v/>
      </c>
    </row>
    <row r="104" spans="1:16" ht="21.75" customHeight="1" x14ac:dyDescent="0.25">
      <c r="A104" s="125"/>
      <c r="B104" s="125"/>
      <c r="C104" s="125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71" t="str">
        <f t="shared" si="1"/>
        <v/>
      </c>
    </row>
    <row r="105" spans="1:16" ht="21.75" customHeight="1" x14ac:dyDescent="0.25">
      <c r="A105" s="125"/>
      <c r="B105" s="125"/>
      <c r="C105" s="125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71" t="str">
        <f t="shared" si="1"/>
        <v/>
      </c>
    </row>
    <row r="106" spans="1:16" ht="21.75" customHeight="1" x14ac:dyDescent="0.25">
      <c r="A106" s="125"/>
      <c r="B106" s="125"/>
      <c r="C106" s="125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71" t="str">
        <f t="shared" si="1"/>
        <v/>
      </c>
    </row>
    <row r="107" spans="1:16" ht="21.75" customHeight="1" x14ac:dyDescent="0.25">
      <c r="A107" s="125"/>
      <c r="B107" s="125"/>
      <c r="C107" s="125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71" t="str">
        <f t="shared" si="1"/>
        <v/>
      </c>
    </row>
    <row r="108" spans="1:16" ht="21.75" customHeight="1" x14ac:dyDescent="0.25">
      <c r="A108" s="125"/>
      <c r="B108" s="125"/>
      <c r="C108" s="125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71" t="str">
        <f t="shared" si="1"/>
        <v/>
      </c>
    </row>
    <row r="109" spans="1:16" ht="21.75" customHeight="1" x14ac:dyDescent="0.25">
      <c r="A109" s="125"/>
      <c r="B109" s="125"/>
      <c r="C109" s="125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71" t="str">
        <f t="shared" si="1"/>
        <v/>
      </c>
    </row>
    <row r="110" spans="1:16" ht="22.5" customHeight="1" x14ac:dyDescent="0.25">
      <c r="A110" s="121"/>
      <c r="B110" s="121"/>
      <c r="C110" s="121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71" t="str">
        <f t="shared" si="1"/>
        <v/>
      </c>
    </row>
    <row r="111" spans="1:16" ht="22.5" customHeight="1" x14ac:dyDescent="0.25">
      <c r="A111" s="121"/>
      <c r="B111" s="121"/>
      <c r="C111" s="121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71" t="str">
        <f t="shared" si="1"/>
        <v/>
      </c>
    </row>
    <row r="112" spans="1:16" ht="22.5" customHeight="1" x14ac:dyDescent="0.25">
      <c r="A112" s="121"/>
      <c r="B112" s="121"/>
      <c r="C112" s="121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71" t="str">
        <f t="shared" si="1"/>
        <v/>
      </c>
    </row>
    <row r="113" spans="1:16" ht="22.5" customHeight="1" x14ac:dyDescent="0.25">
      <c r="A113" s="121"/>
      <c r="B113" s="121"/>
      <c r="C113" s="121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71" t="str">
        <f t="shared" si="1"/>
        <v/>
      </c>
    </row>
    <row r="114" spans="1:16" ht="22.5" customHeight="1" x14ac:dyDescent="0.25">
      <c r="A114" s="121"/>
      <c r="B114" s="121"/>
      <c r="C114" s="121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71" t="str">
        <f t="shared" si="1"/>
        <v/>
      </c>
    </row>
    <row r="115" spans="1:16" ht="22.5" customHeight="1" x14ac:dyDescent="0.25">
      <c r="A115" s="121"/>
      <c r="B115" s="121"/>
      <c r="C115" s="121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71" t="str">
        <f t="shared" si="1"/>
        <v/>
      </c>
    </row>
    <row r="116" spans="1:16" ht="22.5" customHeight="1" x14ac:dyDescent="0.25">
      <c r="A116" s="121"/>
      <c r="B116" s="121"/>
      <c r="C116" s="121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71" t="str">
        <f t="shared" si="1"/>
        <v/>
      </c>
    </row>
    <row r="117" spans="1:16" ht="22.5" customHeight="1" x14ac:dyDescent="0.25">
      <c r="A117" s="121"/>
      <c r="B117" s="121"/>
      <c r="C117" s="121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71" t="str">
        <f t="shared" si="1"/>
        <v/>
      </c>
    </row>
    <row r="118" spans="1:16" ht="22.5" customHeight="1" x14ac:dyDescent="0.25">
      <c r="A118" s="121"/>
      <c r="B118" s="121"/>
      <c r="C118" s="121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71" t="str">
        <f t="shared" si="1"/>
        <v/>
      </c>
    </row>
    <row r="119" spans="1:16" ht="22.5" customHeight="1" x14ac:dyDescent="0.25">
      <c r="A119" s="121"/>
      <c r="B119" s="121"/>
      <c r="C119" s="121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71" t="str">
        <f t="shared" si="1"/>
        <v/>
      </c>
    </row>
    <row r="120" spans="1:16" ht="22.5" customHeight="1" x14ac:dyDescent="0.25">
      <c r="A120" s="121"/>
      <c r="B120" s="121"/>
      <c r="C120" s="121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71" t="str">
        <f t="shared" si="1"/>
        <v/>
      </c>
    </row>
    <row r="121" spans="1:16" ht="22.5" customHeight="1" x14ac:dyDescent="0.25">
      <c r="A121" s="121"/>
      <c r="B121" s="121"/>
      <c r="C121" s="121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71" t="str">
        <f t="shared" si="1"/>
        <v/>
      </c>
    </row>
    <row r="122" spans="1:16" ht="22.5" customHeight="1" x14ac:dyDescent="0.25">
      <c r="A122" s="121"/>
      <c r="B122" s="121"/>
      <c r="C122" s="121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71" t="str">
        <f t="shared" si="1"/>
        <v/>
      </c>
    </row>
    <row r="123" spans="1:16" ht="22.5" customHeight="1" x14ac:dyDescent="0.25">
      <c r="A123" s="121"/>
      <c r="B123" s="121"/>
      <c r="C123" s="121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71" t="str">
        <f t="shared" si="1"/>
        <v/>
      </c>
    </row>
    <row r="124" spans="1:16" ht="22.5" customHeight="1" x14ac:dyDescent="0.25">
      <c r="A124" s="121"/>
      <c r="B124" s="121"/>
      <c r="C124" s="121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71" t="str">
        <f t="shared" si="1"/>
        <v/>
      </c>
    </row>
    <row r="125" spans="1:16" ht="22.5" customHeight="1" x14ac:dyDescent="0.25">
      <c r="A125" s="121"/>
      <c r="B125" s="121"/>
      <c r="C125" s="121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71" t="str">
        <f t="shared" si="1"/>
        <v/>
      </c>
    </row>
    <row r="126" spans="1:16" ht="22.5" customHeight="1" x14ac:dyDescent="0.25">
      <c r="A126" s="121"/>
      <c r="B126" s="121"/>
      <c r="C126" s="121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71" t="str">
        <f t="shared" si="1"/>
        <v/>
      </c>
    </row>
    <row r="127" spans="1:16" ht="22.5" customHeight="1" x14ac:dyDescent="0.25">
      <c r="A127" s="121"/>
      <c r="B127" s="121"/>
      <c r="C127" s="121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71" t="str">
        <f t="shared" si="1"/>
        <v/>
      </c>
    </row>
    <row r="128" spans="1:16" ht="22.5" customHeight="1" x14ac:dyDescent="0.25">
      <c r="A128" s="121"/>
      <c r="B128" s="121"/>
      <c r="C128" s="121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71" t="str">
        <f t="shared" si="1"/>
        <v/>
      </c>
    </row>
    <row r="129" spans="1:16" ht="22.5" customHeight="1" x14ac:dyDescent="0.25">
      <c r="A129" s="121"/>
      <c r="B129" s="121"/>
      <c r="C129" s="121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71" t="str">
        <f t="shared" si="1"/>
        <v/>
      </c>
    </row>
    <row r="130" spans="1:16" ht="22.5" customHeight="1" x14ac:dyDescent="0.25">
      <c r="A130" s="121"/>
      <c r="B130" s="121"/>
      <c r="C130" s="121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71" t="str">
        <f t="shared" si="1"/>
        <v/>
      </c>
    </row>
    <row r="131" spans="1:16" ht="22.5" customHeight="1" x14ac:dyDescent="0.25">
      <c r="A131" s="121"/>
      <c r="B131" s="121"/>
      <c r="C131" s="121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71" t="str">
        <f t="shared" si="1"/>
        <v/>
      </c>
    </row>
    <row r="132" spans="1:16" ht="22.5" customHeight="1" x14ac:dyDescent="0.25">
      <c r="A132" s="121"/>
      <c r="B132" s="121"/>
      <c r="C132" s="121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71" t="str">
        <f t="shared" si="1"/>
        <v/>
      </c>
    </row>
    <row r="133" spans="1:16" ht="22.5" customHeight="1" x14ac:dyDescent="0.25">
      <c r="A133" s="121"/>
      <c r="B133" s="121"/>
      <c r="C133" s="121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71" t="str">
        <f t="shared" si="1"/>
        <v/>
      </c>
    </row>
    <row r="134" spans="1:16" ht="22.5" customHeight="1" x14ac:dyDescent="0.25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71" t="str">
        <f t="shared" si="1"/>
        <v/>
      </c>
    </row>
    <row r="135" spans="1:16" ht="22.5" customHeight="1" x14ac:dyDescent="0.25">
      <c r="A135" s="125"/>
      <c r="B135" s="125"/>
      <c r="C135" s="125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71" t="str">
        <f t="shared" si="1"/>
        <v/>
      </c>
    </row>
    <row r="136" spans="1:16" ht="22.5" customHeight="1" x14ac:dyDescent="0.25">
      <c r="A136" s="125"/>
      <c r="B136" s="125"/>
      <c r="C136" s="125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71" t="str">
        <f t="shared" si="1"/>
        <v/>
      </c>
    </row>
    <row r="137" spans="1:16" ht="22.5" customHeight="1" x14ac:dyDescent="0.25">
      <c r="A137" s="125"/>
      <c r="B137" s="125"/>
      <c r="C137" s="125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71" t="str">
        <f t="shared" si="1"/>
        <v/>
      </c>
    </row>
    <row r="138" spans="1:16" ht="22.5" customHeight="1" x14ac:dyDescent="0.25">
      <c r="A138" s="125"/>
      <c r="B138" s="125"/>
      <c r="C138" s="125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71" t="str">
        <f t="shared" si="1"/>
        <v/>
      </c>
    </row>
    <row r="139" spans="1:16" ht="22.5" customHeight="1" x14ac:dyDescent="0.25">
      <c r="A139" s="125"/>
      <c r="B139" s="125"/>
      <c r="C139" s="125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71" t="str">
        <f t="shared" si="1"/>
        <v/>
      </c>
    </row>
    <row r="140" spans="1:16" ht="22.5" customHeight="1" x14ac:dyDescent="0.25">
      <c r="A140" s="125"/>
      <c r="B140" s="125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71" t="str">
        <f t="shared" si="1"/>
        <v/>
      </c>
    </row>
    <row r="141" spans="1:16" ht="22.5" customHeight="1" x14ac:dyDescent="0.25">
      <c r="A141" s="125"/>
      <c r="B141" s="125"/>
      <c r="C141" s="125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71" t="str">
        <f t="shared" si="1"/>
        <v/>
      </c>
    </row>
    <row r="142" spans="1:16" ht="22.5" customHeight="1" x14ac:dyDescent="0.25">
      <c r="A142" s="125"/>
      <c r="B142" s="125"/>
      <c r="C142" s="125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71" t="str">
        <f t="shared" si="1"/>
        <v/>
      </c>
    </row>
    <row r="143" spans="1:16" ht="22.5" customHeight="1" x14ac:dyDescent="0.25">
      <c r="A143" s="121"/>
      <c r="B143" s="121"/>
      <c r="C143" s="121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71" t="str">
        <f t="shared" si="1"/>
        <v/>
      </c>
    </row>
    <row r="144" spans="1:16" ht="22.5" customHeight="1" x14ac:dyDescent="0.25">
      <c r="A144" s="121"/>
      <c r="B144" s="121"/>
      <c r="C144" s="121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71" t="str">
        <f t="shared" si="1"/>
        <v/>
      </c>
    </row>
    <row r="145" spans="1:16" ht="22.5" customHeight="1" x14ac:dyDescent="0.25">
      <c r="A145" s="121"/>
      <c r="B145" s="121"/>
      <c r="C145" s="121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71" t="str">
        <f t="shared" si="1"/>
        <v/>
      </c>
    </row>
    <row r="146" spans="1:16" ht="22.5" customHeight="1" x14ac:dyDescent="0.25">
      <c r="A146" s="121"/>
      <c r="B146" s="121"/>
      <c r="C146" s="121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71" t="str">
        <f t="shared" si="1"/>
        <v/>
      </c>
    </row>
    <row r="147" spans="1:16" ht="22.5" customHeight="1" x14ac:dyDescent="0.25">
      <c r="A147" s="121"/>
      <c r="B147" s="121"/>
      <c r="C147" s="121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71" t="str">
        <f t="shared" si="1"/>
        <v/>
      </c>
    </row>
    <row r="148" spans="1:16" ht="22.5" customHeight="1" x14ac:dyDescent="0.25">
      <c r="A148" s="121"/>
      <c r="B148" s="121"/>
      <c r="C148" s="121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71" t="str">
        <f t="shared" si="1"/>
        <v/>
      </c>
    </row>
    <row r="149" spans="1:16" ht="22.5" customHeight="1" x14ac:dyDescent="0.25">
      <c r="A149" s="121"/>
      <c r="B149" s="121"/>
      <c r="C149" s="121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71" t="str">
        <f t="shared" si="1"/>
        <v/>
      </c>
    </row>
    <row r="150" spans="1:16" ht="22.5" customHeight="1" x14ac:dyDescent="0.25">
      <c r="A150" s="121"/>
      <c r="B150" s="121"/>
      <c r="C150" s="121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71" t="str">
        <f t="shared" si="1"/>
        <v/>
      </c>
    </row>
    <row r="151" spans="1:16" ht="22.5" customHeight="1" x14ac:dyDescent="0.25">
      <c r="A151" s="125"/>
      <c r="B151" s="125"/>
      <c r="C151" s="125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71" t="str">
        <f t="shared" si="1"/>
        <v/>
      </c>
    </row>
    <row r="152" spans="1:16" ht="22.5" customHeight="1" x14ac:dyDescent="0.25">
      <c r="A152" s="125"/>
      <c r="B152" s="125"/>
      <c r="C152" s="125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71" t="str">
        <f t="shared" si="1"/>
        <v/>
      </c>
    </row>
    <row r="153" spans="1:16" ht="22.5" customHeight="1" x14ac:dyDescent="0.25">
      <c r="A153" s="125"/>
      <c r="B153" s="125"/>
      <c r="C153" s="125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71" t="str">
        <f t="shared" si="1"/>
        <v/>
      </c>
    </row>
    <row r="154" spans="1:16" ht="22.5" customHeight="1" x14ac:dyDescent="0.25">
      <c r="A154" s="125"/>
      <c r="B154" s="125"/>
      <c r="C154" s="125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71" t="str">
        <f t="shared" si="1"/>
        <v/>
      </c>
    </row>
    <row r="155" spans="1:16" ht="22.5" customHeight="1" x14ac:dyDescent="0.25">
      <c r="A155" s="125"/>
      <c r="B155" s="125"/>
      <c r="C155" s="125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71" t="str">
        <f t="shared" si="1"/>
        <v/>
      </c>
    </row>
    <row r="156" spans="1:16" ht="22.5" customHeigh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71" t="str">
        <f t="shared" si="1"/>
        <v/>
      </c>
    </row>
    <row r="157" spans="1:16" ht="22.5" customHeight="1" x14ac:dyDescent="0.25">
      <c r="A157" s="125"/>
      <c r="B157" s="125"/>
      <c r="C157" s="125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71" t="str">
        <f t="shared" si="1"/>
        <v/>
      </c>
    </row>
    <row r="158" spans="1:16" ht="22.5" customHeight="1" x14ac:dyDescent="0.25">
      <c r="A158" s="125"/>
      <c r="B158" s="125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71" t="str">
        <f t="shared" si="1"/>
        <v/>
      </c>
    </row>
    <row r="159" spans="1:16" ht="22.5" customHeight="1" x14ac:dyDescent="0.25">
      <c r="A159" s="125"/>
      <c r="B159" s="125"/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71" t="str">
        <f t="shared" si="1"/>
        <v/>
      </c>
    </row>
    <row r="160" spans="1:16" ht="22.5" customHeight="1" x14ac:dyDescent="0.25">
      <c r="A160" s="121"/>
      <c r="B160" s="121"/>
      <c r="C160" s="121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71" t="str">
        <f t="shared" si="1"/>
        <v/>
      </c>
    </row>
    <row r="161" spans="1:16" ht="22.5" customHeight="1" x14ac:dyDescent="0.25">
      <c r="A161" s="121"/>
      <c r="B161" s="121"/>
      <c r="C161" s="121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71" t="str">
        <f t="shared" si="1"/>
        <v/>
      </c>
    </row>
    <row r="162" spans="1:16" ht="22.5" customHeight="1" x14ac:dyDescent="0.25">
      <c r="A162" s="121"/>
      <c r="B162" s="121"/>
      <c r="C162" s="121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156"/>
  <sheetViews>
    <sheetView workbookViewId="0">
      <selection activeCell="H3" sqref="H3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32" t="s">
        <v>361</v>
      </c>
      <c r="C2" s="233" t="s">
        <v>2</v>
      </c>
      <c r="D2" s="233" t="s">
        <v>4</v>
      </c>
      <c r="E2" s="233" t="s">
        <v>5</v>
      </c>
      <c r="F2" s="233" t="s">
        <v>6</v>
      </c>
      <c r="G2" s="233" t="s">
        <v>7</v>
      </c>
      <c r="H2" s="15" t="s">
        <v>8</v>
      </c>
    </row>
    <row r="3" spans="1:8" ht="12.75" customHeight="1" x14ac:dyDescent="0.25">
      <c r="A3" s="8"/>
      <c r="B3" s="218"/>
      <c r="C3" s="207"/>
      <c r="D3" s="207"/>
      <c r="E3" s="207"/>
      <c r="F3" s="207"/>
      <c r="G3" s="207"/>
      <c r="H3" s="19" t="s">
        <v>363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4" t="str">
        <f>IF('Specification of wages &amp; taxes'!B161="","",'Specification of wages &amp; taxes'!$C$3)</f>
        <v/>
      </c>
      <c r="C156" s="105" t="str">
        <f>IF('Specification of wages &amp; taxes'!B161="","",CONCATENATE("01","-",VLOOKUP('Specification of wages &amp; taxes'!$E$2,'Specification of wages &amp; taxes'!$A$208:$L$219,12,FALSE),"-",Kurs!$A$1,))</f>
        <v/>
      </c>
      <c r="D156" s="105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5" t="str">
        <f>IF('Specification of wages &amp; taxes'!B161="","",VLOOKUP('Specification of wages &amp; taxes'!L161,'Specification of wages &amp; taxes'!$G$215:$I$220,3,FALSE))</f>
        <v/>
      </c>
      <c r="F156" s="105" t="str">
        <f>IF('Specification of wages &amp; taxes'!B161="","",ROUND('Specification of wages &amp; taxes'!AA161,0))</f>
        <v/>
      </c>
      <c r="G156" s="106" t="str">
        <f>IF('Specification of wages &amp; taxes'!B161="","",ROUND('Specification of wages &amp; taxes'!U161,0))</f>
        <v/>
      </c>
      <c r="H156" s="107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M15"/>
  <sheetViews>
    <sheetView workbookViewId="0">
      <selection activeCell="B10" sqref="B10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34">
        <f>'Specification of wages &amp; taxes'!F4</f>
        <v>2018</v>
      </c>
      <c r="B1" s="235"/>
      <c r="C1" s="235"/>
      <c r="D1" s="110"/>
    </row>
    <row r="2" spans="1:13" ht="15" customHeight="1" x14ac:dyDescent="0.25">
      <c r="A2" s="147"/>
      <c r="B2" s="147"/>
      <c r="C2" s="147"/>
      <c r="D2" s="110"/>
    </row>
    <row r="3" spans="1:13" ht="15" customHeight="1" x14ac:dyDescent="0.25">
      <c r="A3" s="147"/>
      <c r="B3" s="147"/>
      <c r="C3" s="147"/>
      <c r="D3" s="110"/>
    </row>
    <row r="4" spans="1:13" ht="15" customHeight="1" x14ac:dyDescent="0.25">
      <c r="A4" s="148"/>
      <c r="B4" s="149" t="s">
        <v>364</v>
      </c>
      <c r="C4" s="149" t="s">
        <v>365</v>
      </c>
      <c r="D4" s="149" t="s">
        <v>366</v>
      </c>
      <c r="E4" s="149" t="s">
        <v>367</v>
      </c>
      <c r="F4" s="149" t="s">
        <v>368</v>
      </c>
      <c r="G4" s="149" t="s">
        <v>369</v>
      </c>
      <c r="H4" s="149" t="s">
        <v>370</v>
      </c>
      <c r="I4" s="149" t="s">
        <v>371</v>
      </c>
      <c r="J4" s="149" t="s">
        <v>372</v>
      </c>
      <c r="K4" s="149" t="s">
        <v>373</v>
      </c>
      <c r="L4" s="149" t="s">
        <v>374</v>
      </c>
      <c r="M4" s="150" t="s">
        <v>375</v>
      </c>
    </row>
    <row r="5" spans="1:13" ht="15" customHeight="1" x14ac:dyDescent="0.25">
      <c r="A5" s="151" t="s">
        <v>357</v>
      </c>
      <c r="B5" s="153">
        <v>744.54549999999995</v>
      </c>
      <c r="C5" s="153">
        <v>744.57449999999994</v>
      </c>
      <c r="D5" s="153">
        <v>744.88049999999998</v>
      </c>
      <c r="E5" s="153">
        <v>744.77629999999999</v>
      </c>
      <c r="F5" s="183">
        <v>744.80740000000003</v>
      </c>
      <c r="G5" s="183">
        <v>744.96</v>
      </c>
      <c r="H5" s="183">
        <v>745.22</v>
      </c>
      <c r="I5" s="185">
        <v>745.58259999999996</v>
      </c>
      <c r="J5" s="153">
        <v>745.83150000000001</v>
      </c>
      <c r="K5" s="153">
        <v>745.97429999999997</v>
      </c>
      <c r="L5" s="153">
        <v>746.11270000000002</v>
      </c>
      <c r="M5" s="184"/>
    </row>
    <row r="6" spans="1:13" ht="15" customHeight="1" x14ac:dyDescent="0.25">
      <c r="A6" s="151" t="s">
        <v>358</v>
      </c>
      <c r="B6" s="153">
        <v>610.41769999999997</v>
      </c>
      <c r="C6" s="153">
        <v>603.029</v>
      </c>
      <c r="D6" s="153">
        <v>603.79499999999996</v>
      </c>
      <c r="E6" s="153">
        <v>606.17049999999995</v>
      </c>
      <c r="F6" s="183">
        <v>630.99260000000004</v>
      </c>
      <c r="G6" s="183">
        <v>637.92999999999995</v>
      </c>
      <c r="H6" s="183">
        <v>637.73</v>
      </c>
      <c r="I6" s="185">
        <v>645.64649999999995</v>
      </c>
      <c r="J6" s="153">
        <v>639.745</v>
      </c>
      <c r="K6" s="153">
        <v>649.60699999999997</v>
      </c>
      <c r="L6" s="153">
        <v>656.41</v>
      </c>
      <c r="M6" s="184"/>
    </row>
    <row r="7" spans="1:13" ht="15" customHeight="1" x14ac:dyDescent="0.25">
      <c r="A7" s="151" t="s">
        <v>62</v>
      </c>
      <c r="B7" s="152">
        <v>100</v>
      </c>
      <c r="C7" s="152">
        <v>100</v>
      </c>
      <c r="D7" s="152">
        <v>100</v>
      </c>
      <c r="E7" s="152">
        <v>100</v>
      </c>
      <c r="F7" s="152">
        <v>100</v>
      </c>
      <c r="G7" s="152">
        <v>100</v>
      </c>
      <c r="H7" s="152">
        <v>100</v>
      </c>
      <c r="I7" s="152">
        <v>100</v>
      </c>
      <c r="J7" s="152">
        <v>100</v>
      </c>
      <c r="K7" s="152">
        <v>100</v>
      </c>
      <c r="L7" s="152">
        <v>100</v>
      </c>
      <c r="M7" s="152"/>
    </row>
    <row r="10" spans="1:13" ht="15" customHeight="1" x14ac:dyDescent="0.25">
      <c r="B10" s="182" t="s">
        <v>376</v>
      </c>
    </row>
    <row r="15" spans="1:13" ht="15" customHeight="1" x14ac:dyDescent="0.25">
      <c r="L15" t="s">
        <v>360</v>
      </c>
    </row>
  </sheetData>
  <sheetProtection password="CD9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>
          <x14:formula1>
            <xm:f>'Specification of wages &amp; taxes'!$F$4</xm:f>
          </x14:formula1>
          <xm:sqref>A1:C1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Information on contractor</vt:lpstr>
      <vt:lpstr>Specification of wages &amp; taxes</vt:lpstr>
      <vt:lpstr>List of subcontractors</vt:lpstr>
      <vt:lpstr>CSV-file</vt:lpstr>
      <vt:lpstr>Kurs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Amer Murshed</cp:lastModifiedBy>
  <dcterms:created xsi:type="dcterms:W3CDTF">2015-05-04T12:02:48Z</dcterms:created>
  <dcterms:modified xsi:type="dcterms:W3CDTF">2018-12-03T17:14:58Z</dcterms:modified>
</cp:coreProperties>
</file>