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kuss-my.sharepoint.com/personal/agmo_nanoq_gl/Documents/Skrivebord/Hjemmeside-imut ikkussassat/Hjælpeskema/Vejledning-imut/"/>
    </mc:Choice>
  </mc:AlternateContent>
  <xr:revisionPtr revIDLastSave="0" documentId="8_{41D593D0-67F1-4E32-B921-66B07B49CB49}" xr6:coauthVersionLast="47" xr6:coauthVersionMax="47" xr10:uidLastSave="{00000000-0000-0000-0000-000000000000}"/>
  <bookViews>
    <workbookView xWindow="54480" yWindow="3350" windowWidth="28090" windowHeight="15290" xr2:uid="{00000000-000D-0000-FFFF-FFFF00000000}"/>
  </bookViews>
  <sheets>
    <sheet name="Ark1" sheetId="1" r:id="rId1"/>
  </sheets>
  <definedNames>
    <definedName name="Antal_rum" comment="Vælg fra listen">'Ark1'!$B$52</definedName>
    <definedName name="_xlnm.Print_Area" localSheetId="0">'Ark1'!$A$1:$H$71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2" i="1"/>
  <c r="J56" i="1" l="1"/>
  <c r="K56" i="1" s="1"/>
  <c r="F209" i="1"/>
  <c r="F210" i="1" s="1"/>
  <c r="F207" i="1" s="1"/>
  <c r="H58" i="1" l="1"/>
  <c r="H60" i="1" s="1"/>
</calcChain>
</file>

<file path=xl/sharedStrings.xml><?xml version="1.0" encoding="utf-8"?>
<sst xmlns="http://schemas.openxmlformats.org/spreadsheetml/2006/main" count="79" uniqueCount="73">
  <si>
    <t>Indkomstår:</t>
  </si>
  <si>
    <t xml:space="preserve">Hjælpeskema  - Opgørelse af værdien af fri bolig, </t>
  </si>
  <si>
    <t>herunder prævakant- og vakantboliger.</t>
  </si>
  <si>
    <t>Skattepligtig værdi af hel eller delvis fri bolig beregnes efter Meddelelse fra Skattestyrelsen nr.</t>
  </si>
  <si>
    <t xml:space="preserve">Værdien består dels af et driftsbidrag og dels af et kapitalafkast.  </t>
  </si>
  <si>
    <t>Evt. møbleringstillæg skal tillægges i opgørelsen - se ovennævnte meddelelse.</t>
  </si>
  <si>
    <t>Faktiske forbrug af el, vand og varme skal tillægges, såfremt udgifter til disse afholdes af arbejdsgiver.</t>
  </si>
  <si>
    <t>Såfremt boligen deles med fremmede, er det reglerne omkring værdi af frit logi som finder anvendelse.</t>
  </si>
  <si>
    <t xml:space="preserve">Antal dage </t>
  </si>
  <si>
    <t>Driftsbidrag</t>
  </si>
  <si>
    <t>Enfamilie- eller dobbelthus</t>
  </si>
  <si>
    <t>Flerfamiliehus</t>
  </si>
  <si>
    <t>Kapitalafkast</t>
  </si>
  <si>
    <t>Bad</t>
  </si>
  <si>
    <t>Varme</t>
  </si>
  <si>
    <t>Elektricitet</t>
  </si>
  <si>
    <t>Vand</t>
  </si>
  <si>
    <t>Gas</t>
  </si>
  <si>
    <t>Isolering</t>
  </si>
  <si>
    <t>Fri bolig?</t>
  </si>
  <si>
    <t>Frit logi?</t>
  </si>
  <si>
    <t>Antal dage</t>
  </si>
  <si>
    <t>Enfamilie- eller dobbelthus:</t>
  </si>
  <si>
    <t>Antal m2:</t>
  </si>
  <si>
    <t>Mangler nogle af disse faciliteter:</t>
  </si>
  <si>
    <t>1. Bad/vandskyllende closet</t>
  </si>
  <si>
    <t>2. Centralvarme/oliefyr/elvarme</t>
  </si>
  <si>
    <t>3. Elektricitet</t>
  </si>
  <si>
    <t>4. Vand eller vandtank</t>
  </si>
  <si>
    <t>5. Gas eller elektricitet til kogebrug</t>
  </si>
  <si>
    <t>Antal rum</t>
  </si>
  <si>
    <t>Er der fri- eller delvis fri el, varme mv.?</t>
  </si>
  <si>
    <t>(Hvis ja besvares nedenstående)</t>
  </si>
  <si>
    <t>Beregning af frit logi</t>
  </si>
  <si>
    <t>Daglig sats af ovenstående</t>
  </si>
  <si>
    <t>Faktisk værdi af fri el, varme mv. i perioden</t>
  </si>
  <si>
    <t>kr.</t>
  </si>
  <si>
    <t>Evt. egenbetaling for el, varme mv. i perioden</t>
  </si>
  <si>
    <t>Egenbetaling i perioden, hvis nogen (ikke egenbetaling af el, varme mv.)</t>
  </si>
  <si>
    <t>Den udfyldte formular kan med fordel vedhæftes selvangivelsen, så den ikke senere skal eftersendes ved en evt. skatterevision</t>
  </si>
  <si>
    <t>Ja</t>
  </si>
  <si>
    <t>Nej</t>
  </si>
  <si>
    <t>Samlet beløb til beskatning, der skal anføres i rubrik 148 på blanketten A11</t>
  </si>
  <si>
    <t>CPR-nr.:</t>
  </si>
  <si>
    <t>Navn:</t>
  </si>
  <si>
    <t>Adresse:</t>
  </si>
  <si>
    <t>B-nr.:</t>
  </si>
  <si>
    <t>her.</t>
  </si>
  <si>
    <t>Postnr.:</t>
  </si>
  <si>
    <t xml:space="preserve">                                  By:</t>
  </si>
  <si>
    <t>Egenbetaling i perioden</t>
  </si>
  <si>
    <t>-</t>
  </si>
  <si>
    <t>Min</t>
  </si>
  <si>
    <t>Max</t>
  </si>
  <si>
    <t>År</t>
  </si>
  <si>
    <t>Antal dage i året</t>
  </si>
  <si>
    <t>Er der fri rådighed over inventaret?</t>
  </si>
  <si>
    <t>Takst for fri adgang til iventaret</t>
  </si>
  <si>
    <t>Vakant bolig?</t>
  </si>
  <si>
    <t>Beregning af vakant- og prævakantbolig (begge benævnt som vakant bolig nedenfor)</t>
  </si>
  <si>
    <t>Har andre end medlemmer af husstanden adgang til samme køkken- og toiletfaciliteter?</t>
  </si>
  <si>
    <t>Beregning af hel eller delvis fri bolig</t>
  </si>
  <si>
    <t>Den årlige sats for året 2023 er fastsat til 17.902 kr.</t>
  </si>
  <si>
    <t>7.161 kr. pr. kvm. Og som max. 28.000 kr. pr. kvm.</t>
  </si>
  <si>
    <t>For indkomståret 2023 udgør driftsbidraget 471 kr. pr. kvm. pr. år for enfamilie- og dobbelthuse</t>
  </si>
  <si>
    <t>og 523 kr. pr. kvm. pr. år i flerfamiliehuse.</t>
  </si>
  <si>
    <t>148 af 7. oktober 2022. Meddelsen kan hentes</t>
  </si>
  <si>
    <t xml:space="preserve">Kapitalafkast udgør 1,5 % af ejendommens anskaffelsessum. Anskaffelsessum udgør som min. </t>
  </si>
  <si>
    <t>Sats for frit logi 2023</t>
  </si>
  <si>
    <t>Anskaffelse</t>
  </si>
  <si>
    <t>Anskaffelsessum</t>
  </si>
  <si>
    <t>Anskaffelsessum pr. m2</t>
  </si>
  <si>
    <t>6. Isolering, jf. meddelelse nr.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</si>
</sst>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&quot;kr.&quot;\ #,##0;[Red]&quot;kr.&quot;\ \-#,##0"/>
    <numFmt numFmtId="165" formatCode="_ * #,##0_ ;_ * \-#,##0_ ;_ * &quot;-&quot;??_ ;_ @_ "/>
    <numFmt numFmtId="166" formatCode="0_ ;\-0\ 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6" fillId="0" borderId="0" xfId="0" applyFont="1"/>
    <xf numFmtId="0" fontId="5" fillId="3" borderId="0" xfId="0" applyFont="1" applyFill="1"/>
    <xf numFmtId="0" fontId="0" fillId="2" borderId="2" xfId="0" applyFill="1" applyBorder="1" applyProtection="1"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0" fontId="1" fillId="3" borderId="0" xfId="0" applyFont="1" applyFill="1"/>
    <xf numFmtId="0" fontId="8" fillId="3" borderId="0" xfId="0" applyFont="1" applyFill="1"/>
    <xf numFmtId="0" fontId="8" fillId="0" borderId="0" xfId="0" applyFont="1"/>
    <xf numFmtId="0" fontId="0" fillId="0" borderId="0" xfId="0" applyAlignment="1">
      <alignment horizontal="left"/>
    </xf>
    <xf numFmtId="165" fontId="0" fillId="2" borderId="2" xfId="2" applyNumberFormat="1" applyFont="1" applyFill="1" applyBorder="1" applyProtection="1">
      <protection locked="0"/>
    </xf>
    <xf numFmtId="165" fontId="0" fillId="2" borderId="2" xfId="2" applyNumberFormat="1" applyFont="1" applyFill="1" applyBorder="1" applyProtection="1">
      <protection locked="0" hidden="1"/>
    </xf>
    <xf numFmtId="0" fontId="0" fillId="2" borderId="2" xfId="0" applyFill="1" applyBorder="1" applyProtection="1">
      <protection locked="0"/>
    </xf>
    <xf numFmtId="0" fontId="3" fillId="0" borderId="0" xfId="1" applyProtection="1">
      <protection locked="0" hidden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1" fillId="3" borderId="3" xfId="2" applyNumberFormat="1" applyFont="1" applyFill="1" applyBorder="1" applyProtection="1">
      <protection hidden="1"/>
    </xf>
    <xf numFmtId="3" fontId="0" fillId="2" borderId="2" xfId="0" applyNumberFormat="1" applyFill="1" applyBorder="1" applyProtection="1">
      <protection locked="0"/>
    </xf>
    <xf numFmtId="0" fontId="9" fillId="0" borderId="0" xfId="0" applyFont="1"/>
    <xf numFmtId="3" fontId="0" fillId="4" borderId="2" xfId="0" applyNumberFormat="1" applyFill="1" applyBorder="1"/>
    <xf numFmtId="0" fontId="0" fillId="2" borderId="2" xfId="0" applyFill="1" applyBorder="1" applyAlignment="1" applyProtection="1">
      <alignment horizontal="center"/>
      <protection locked="0"/>
    </xf>
    <xf numFmtId="167" fontId="0" fillId="4" borderId="1" xfId="2" applyNumberFormat="1" applyFont="1" applyFill="1" applyBorder="1" applyProtection="1">
      <protection hidden="1"/>
    </xf>
    <xf numFmtId="167" fontId="0" fillId="4" borderId="2" xfId="2" applyNumberFormat="1" applyFont="1" applyFill="1" applyBorder="1" applyAlignment="1" applyProtection="1">
      <alignment horizontal="right"/>
      <protection hidden="1"/>
    </xf>
    <xf numFmtId="3" fontId="0" fillId="2" borderId="2" xfId="0" applyNumberFormat="1" applyFill="1" applyBorder="1" applyAlignment="1" applyProtection="1">
      <alignment horizontal="right"/>
      <protection locked="0"/>
    </xf>
    <xf numFmtId="0" fontId="10" fillId="0" borderId="0" xfId="0" applyFont="1"/>
    <xf numFmtId="10" fontId="6" fillId="0" borderId="0" xfId="0" applyNumberFormat="1" applyFont="1"/>
    <xf numFmtId="43" fontId="6" fillId="0" borderId="0" xfId="2" applyFont="1" applyFill="1"/>
    <xf numFmtId="165" fontId="6" fillId="0" borderId="0" xfId="2" applyNumberFormat="1" applyFont="1" applyFill="1"/>
    <xf numFmtId="166" fontId="6" fillId="0" borderId="0" xfId="2" applyNumberFormat="1" applyFont="1" applyFill="1"/>
    <xf numFmtId="9" fontId="6" fillId="0" borderId="0" xfId="2" applyNumberFormat="1" applyFont="1" applyFill="1"/>
    <xf numFmtId="4" fontId="6" fillId="0" borderId="0" xfId="0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0" fillId="0" borderId="0" xfId="0" applyFont="1"/>
    <xf numFmtId="3" fontId="0" fillId="2" borderId="2" xfId="0" applyNumberFormat="1" applyFill="1" applyBorder="1" applyAlignment="1" applyProtection="1">
      <alignment horizontal="center"/>
      <protection locked="0" hidden="1"/>
    </xf>
    <xf numFmtId="3" fontId="0" fillId="2" borderId="2" xfId="0" applyNumberFormat="1" applyFill="1" applyBorder="1" applyProtection="1">
      <protection locked="0" hidden="1"/>
    </xf>
    <xf numFmtId="0" fontId="11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3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</cellXfs>
  <cellStyles count="3">
    <cellStyle name="Komma" xfId="2" builtinId="3"/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ka.gl/~/media/Skattestyrelsen/Meddelelser%20foer%202008/Meddelelser%20fra%202021/Nr142%20Beskatning%20af%20hel%20eller%20delvis%20fri%20bolig%202022%20Grl%20%20D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1"/>
  <sheetViews>
    <sheetView showGridLines="0" tabSelected="1" zoomScaleNormal="100" workbookViewId="0">
      <selection activeCell="B65" sqref="B65:E65"/>
    </sheetView>
  </sheetViews>
  <sheetFormatPr defaultRowHeight="14.5" x14ac:dyDescent="0.35"/>
  <cols>
    <col min="1" max="1" width="11.7265625" customWidth="1"/>
    <col min="3" max="3" width="24.26953125" customWidth="1"/>
    <col min="4" max="4" width="9.1796875" customWidth="1"/>
    <col min="5" max="5" width="36" customWidth="1"/>
    <col min="6" max="6" width="9.1796875" customWidth="1"/>
    <col min="7" max="7" width="3.7265625" customWidth="1"/>
    <col min="8" max="8" width="13.81640625" customWidth="1"/>
    <col min="9" max="9" width="9.1796875" style="3"/>
    <col min="10" max="10" width="13.54296875" style="3" bestFit="1" customWidth="1"/>
    <col min="11" max="11" width="13.81640625" style="3" customWidth="1"/>
    <col min="12" max="17" width="9.1796875" style="3"/>
  </cols>
  <sheetData>
    <row r="1" spans="1:10" ht="18.5" x14ac:dyDescent="0.45">
      <c r="A1" s="43" t="s">
        <v>1</v>
      </c>
      <c r="B1" s="43"/>
      <c r="C1" s="43"/>
      <c r="D1" s="43"/>
      <c r="E1" s="43"/>
      <c r="F1" s="43"/>
      <c r="G1" s="43"/>
      <c r="H1" s="43"/>
      <c r="I1" s="37"/>
      <c r="J1" s="37"/>
    </row>
    <row r="2" spans="1:10" ht="18.5" x14ac:dyDescent="0.45">
      <c r="A2" s="43" t="s">
        <v>2</v>
      </c>
      <c r="B2" s="43"/>
      <c r="C2" s="43"/>
      <c r="D2" s="43"/>
      <c r="E2" s="43"/>
      <c r="F2" s="43"/>
      <c r="G2" s="43"/>
      <c r="H2" s="43"/>
      <c r="I2" s="37"/>
      <c r="J2" s="37"/>
    </row>
    <row r="3" spans="1:10" ht="15.5" x14ac:dyDescent="0.35">
      <c r="A3" s="1" t="s">
        <v>0</v>
      </c>
      <c r="B3" s="2">
        <v>2023</v>
      </c>
    </row>
    <row r="5" spans="1:10" x14ac:dyDescent="0.35">
      <c r="A5" s="39" t="s">
        <v>3</v>
      </c>
      <c r="B5" s="39"/>
      <c r="C5" s="39"/>
      <c r="D5" s="39"/>
      <c r="E5" s="39"/>
      <c r="F5" s="39"/>
    </row>
    <row r="6" spans="1:10" x14ac:dyDescent="0.35">
      <c r="A6" s="39" t="s">
        <v>66</v>
      </c>
      <c r="B6" s="39"/>
      <c r="C6" s="39"/>
      <c r="D6" s="39"/>
      <c r="E6" s="14" t="s">
        <v>47</v>
      </c>
      <c r="J6" s="28"/>
    </row>
    <row r="7" spans="1:10" x14ac:dyDescent="0.35">
      <c r="A7" s="39" t="s">
        <v>4</v>
      </c>
      <c r="B7" s="39"/>
      <c r="C7" s="39"/>
      <c r="D7" s="39"/>
      <c r="E7" s="39"/>
      <c r="F7" s="39"/>
      <c r="J7" s="28"/>
    </row>
    <row r="8" spans="1:10" x14ac:dyDescent="0.35">
      <c r="J8" s="28"/>
    </row>
    <row r="9" spans="1:10" x14ac:dyDescent="0.35">
      <c r="A9" s="39" t="s">
        <v>64</v>
      </c>
      <c r="B9" s="39"/>
      <c r="C9" s="39"/>
      <c r="D9" s="39"/>
      <c r="E9" s="39"/>
      <c r="F9" s="39"/>
      <c r="J9" s="28"/>
    </row>
    <row r="10" spans="1:10" x14ac:dyDescent="0.35">
      <c r="A10" s="39" t="s">
        <v>65</v>
      </c>
      <c r="B10" s="39"/>
      <c r="C10" s="39"/>
      <c r="D10" s="39"/>
      <c r="J10" s="28"/>
    </row>
    <row r="12" spans="1:10" x14ac:dyDescent="0.35">
      <c r="A12" s="39" t="s">
        <v>67</v>
      </c>
      <c r="B12" s="39"/>
      <c r="C12" s="39"/>
      <c r="D12" s="39"/>
      <c r="E12" s="39"/>
      <c r="F12" s="39"/>
      <c r="J12" s="28"/>
    </row>
    <row r="13" spans="1:10" x14ac:dyDescent="0.35">
      <c r="A13" s="42" t="s">
        <v>63</v>
      </c>
      <c r="B13" s="42"/>
      <c r="C13" s="42"/>
      <c r="D13" s="42"/>
      <c r="E13" s="42"/>
    </row>
    <row r="15" spans="1:10" x14ac:dyDescent="0.35">
      <c r="A15" s="39" t="s">
        <v>6</v>
      </c>
      <c r="B15" s="39"/>
      <c r="C15" s="39"/>
      <c r="D15" s="39"/>
      <c r="E15" s="39"/>
      <c r="F15" s="39"/>
      <c r="G15" s="39"/>
      <c r="H15" s="39"/>
      <c r="J15" s="28"/>
    </row>
    <row r="16" spans="1:10" x14ac:dyDescent="0.35">
      <c r="J16" s="28"/>
    </row>
    <row r="17" spans="1:10" x14ac:dyDescent="0.35">
      <c r="A17" s="39" t="s">
        <v>5</v>
      </c>
      <c r="B17" s="39"/>
      <c r="C17" s="39"/>
      <c r="D17" s="39"/>
      <c r="E17" s="39"/>
      <c r="F17" s="39"/>
    </row>
    <row r="19" spans="1:10" x14ac:dyDescent="0.35">
      <c r="A19" s="39" t="s">
        <v>7</v>
      </c>
      <c r="B19" s="39"/>
      <c r="C19" s="39"/>
      <c r="D19" s="39"/>
      <c r="E19" s="39"/>
      <c r="F19" s="39"/>
      <c r="G19" s="39"/>
      <c r="H19" s="39"/>
    </row>
    <row r="20" spans="1:10" x14ac:dyDescent="0.35">
      <c r="A20" s="39" t="s">
        <v>62</v>
      </c>
      <c r="B20" s="39"/>
      <c r="C20" s="39"/>
      <c r="D20" s="39"/>
      <c r="E20" s="39"/>
    </row>
    <row r="22" spans="1:10" x14ac:dyDescent="0.35">
      <c r="A22" s="4" t="s">
        <v>33</v>
      </c>
      <c r="B22" s="4"/>
      <c r="C22" s="4"/>
      <c r="D22" s="4"/>
      <c r="E22" s="4"/>
      <c r="F22" s="4"/>
      <c r="G22" s="4"/>
      <c r="H22" s="4"/>
    </row>
    <row r="23" spans="1:10" ht="5.25" customHeight="1" x14ac:dyDescent="0.35"/>
    <row r="24" spans="1:10" x14ac:dyDescent="0.35">
      <c r="A24" t="s">
        <v>20</v>
      </c>
      <c r="B24" s="6"/>
      <c r="E24" t="s">
        <v>8</v>
      </c>
      <c r="F24" s="6"/>
      <c r="H24" s="23">
        <f>IF(B24=F204,0,F24*F207)</f>
        <v>0</v>
      </c>
      <c r="J24" s="28"/>
    </row>
    <row r="25" spans="1:10" x14ac:dyDescent="0.35">
      <c r="A25" t="s">
        <v>50</v>
      </c>
      <c r="G25" s="16" t="s">
        <v>51</v>
      </c>
      <c r="H25" s="24">
        <v>0</v>
      </c>
    </row>
    <row r="26" spans="1:10" x14ac:dyDescent="0.35">
      <c r="G26" s="16"/>
      <c r="H26" s="19"/>
    </row>
    <row r="27" spans="1:10" x14ac:dyDescent="0.35">
      <c r="A27" s="4" t="s">
        <v>59</v>
      </c>
      <c r="B27" s="4"/>
      <c r="C27" s="4"/>
      <c r="D27" s="4"/>
      <c r="E27" s="4"/>
      <c r="F27" s="4"/>
      <c r="G27" s="4"/>
      <c r="H27" s="4"/>
    </row>
    <row r="28" spans="1:10" ht="6" customHeight="1" x14ac:dyDescent="0.35">
      <c r="G28" s="16"/>
      <c r="H28" s="19"/>
    </row>
    <row r="29" spans="1:10" x14ac:dyDescent="0.35">
      <c r="A29" t="s">
        <v>58</v>
      </c>
      <c r="B29" s="21"/>
      <c r="E29" t="s">
        <v>21</v>
      </c>
      <c r="F29" s="21"/>
      <c r="G29" s="16"/>
      <c r="H29" s="19"/>
    </row>
    <row r="30" spans="1:10" x14ac:dyDescent="0.35">
      <c r="E30" t="s">
        <v>30</v>
      </c>
      <c r="F30" s="21"/>
      <c r="G30" s="16"/>
      <c r="H30" s="19"/>
    </row>
    <row r="31" spans="1:10" x14ac:dyDescent="0.35">
      <c r="G31" s="16"/>
      <c r="H31" s="19"/>
    </row>
    <row r="32" spans="1:10" x14ac:dyDescent="0.35">
      <c r="A32" t="s">
        <v>60</v>
      </c>
      <c r="F32" s="21"/>
      <c r="G32" s="16"/>
      <c r="H32" s="20">
        <f>IF(B29=F204,0,(F29/30)*IF(F32=F203,F30*1000,IF(F30&lt;1,0,VLOOKUP(F30,A211:B225,2))))</f>
        <v>0</v>
      </c>
    </row>
    <row r="33" spans="1:8" x14ac:dyDescent="0.35">
      <c r="A33" t="s">
        <v>50</v>
      </c>
      <c r="G33" s="16" t="s">
        <v>51</v>
      </c>
      <c r="H33" s="18">
        <v>0</v>
      </c>
    </row>
    <row r="35" spans="1:8" x14ac:dyDescent="0.35">
      <c r="A35" s="41" t="s">
        <v>61</v>
      </c>
      <c r="B35" s="41"/>
      <c r="C35" s="41"/>
      <c r="D35" s="41"/>
      <c r="E35" s="41"/>
      <c r="F35" s="41"/>
      <c r="G35" s="41"/>
      <c r="H35" s="41"/>
    </row>
    <row r="36" spans="1:8" ht="5.25" customHeight="1" x14ac:dyDescent="0.35"/>
    <row r="37" spans="1:8" x14ac:dyDescent="0.35">
      <c r="A37" t="s">
        <v>19</v>
      </c>
      <c r="B37" s="6"/>
      <c r="E37" t="s">
        <v>21</v>
      </c>
      <c r="F37" s="6"/>
    </row>
    <row r="38" spans="1:8" ht="6" customHeight="1" x14ac:dyDescent="0.35"/>
    <row r="39" spans="1:8" ht="15" customHeight="1" x14ac:dyDescent="0.35">
      <c r="A39" s="39" t="s">
        <v>38</v>
      </c>
      <c r="B39" s="39"/>
      <c r="C39" s="39"/>
      <c r="D39" s="39"/>
      <c r="E39" s="40"/>
      <c r="F39" s="11"/>
      <c r="G39" t="s">
        <v>36</v>
      </c>
    </row>
    <row r="40" spans="1:8" ht="6" customHeight="1" x14ac:dyDescent="0.35"/>
    <row r="41" spans="1:8" x14ac:dyDescent="0.35">
      <c r="A41" s="39" t="s">
        <v>22</v>
      </c>
      <c r="B41" s="39"/>
      <c r="C41" s="39"/>
      <c r="E41" s="5"/>
    </row>
    <row r="43" spans="1:8" x14ac:dyDescent="0.35">
      <c r="A43" t="s">
        <v>23</v>
      </c>
      <c r="B43" s="6"/>
      <c r="E43" t="s">
        <v>71</v>
      </c>
      <c r="F43" s="35"/>
    </row>
    <row r="44" spans="1:8" ht="8.25" customHeight="1" x14ac:dyDescent="0.35"/>
    <row r="45" spans="1:8" x14ac:dyDescent="0.35">
      <c r="A45" s="39" t="s">
        <v>24</v>
      </c>
      <c r="B45" s="39"/>
      <c r="C45" s="39"/>
      <c r="E45" t="s">
        <v>25</v>
      </c>
      <c r="F45" s="6"/>
    </row>
    <row r="46" spans="1:8" x14ac:dyDescent="0.35">
      <c r="E46" t="s">
        <v>26</v>
      </c>
      <c r="F46" s="6"/>
    </row>
    <row r="47" spans="1:8" x14ac:dyDescent="0.35">
      <c r="E47" t="s">
        <v>27</v>
      </c>
      <c r="F47" s="6"/>
    </row>
    <row r="48" spans="1:8" x14ac:dyDescent="0.35">
      <c r="E48" t="s">
        <v>28</v>
      </c>
      <c r="F48" s="6"/>
    </row>
    <row r="49" spans="1:17" x14ac:dyDescent="0.35">
      <c r="E49" t="s">
        <v>29</v>
      </c>
      <c r="F49" s="6"/>
    </row>
    <row r="50" spans="1:17" x14ac:dyDescent="0.35">
      <c r="E50" t="s">
        <v>72</v>
      </c>
      <c r="F50" s="6"/>
    </row>
    <row r="51" spans="1:17" ht="9" customHeight="1" x14ac:dyDescent="0.35"/>
    <row r="52" spans="1:17" x14ac:dyDescent="0.35">
      <c r="E52" t="s">
        <v>56</v>
      </c>
      <c r="F52" s="6"/>
    </row>
    <row r="53" spans="1:17" ht="6.75" customHeight="1" x14ac:dyDescent="0.35"/>
    <row r="54" spans="1:17" x14ac:dyDescent="0.35">
      <c r="A54" s="39" t="s">
        <v>31</v>
      </c>
      <c r="B54" s="39"/>
      <c r="C54" s="39"/>
      <c r="D54" s="6"/>
      <c r="E54" t="s">
        <v>32</v>
      </c>
    </row>
    <row r="55" spans="1:17" ht="7.5" customHeight="1" x14ac:dyDescent="0.35"/>
    <row r="56" spans="1:17" x14ac:dyDescent="0.35">
      <c r="A56" s="39" t="s">
        <v>35</v>
      </c>
      <c r="B56" s="39"/>
      <c r="C56" s="40"/>
      <c r="D56" s="12"/>
      <c r="E56" s="10" t="s">
        <v>36</v>
      </c>
      <c r="J56" s="3">
        <f>IF(F37&lt;1,0,IF(B37=F204,0,((1/365*IF(F37="",365,F37))*IF(B37=F204,0,(IF(E41=C200,B43*C201,B43*B201))+(IF(F43="",(E218*B43),IF(F43&lt;=D218,((D218+(IF(F43&lt;D218,-(IF(F45=F203,1000)+IF(F46=F203,1000)+IF(F47=F203,1000)+IF(F48=F203,1000)+IF(F49=F203,1000)+IF(F50=F203,1000)))))*B43),IF(F43&lt;=E218,(F43*B43),IF(F43&gt;E218,(E218*B43)))))*E201)))+IF(D54=F203,D56,0)-IF(D54=F203,(IF(D58&lt;1,0,IF(D58&gt;D56,D56,D58))),0)-F39))</f>
        <v>0</v>
      </c>
      <c r="K56" s="3">
        <f>IF(J56&lt;1,0,IF(F52=F203,J56*(1+F212),J56))</f>
        <v>0</v>
      </c>
    </row>
    <row r="57" spans="1:17" ht="5.25" customHeight="1" x14ac:dyDescent="0.35"/>
    <row r="58" spans="1:17" x14ac:dyDescent="0.35">
      <c r="A58" s="39" t="s">
        <v>37</v>
      </c>
      <c r="B58" s="39"/>
      <c r="C58" s="40"/>
      <c r="D58" s="36"/>
      <c r="E58" s="10" t="s">
        <v>36</v>
      </c>
      <c r="H58" s="22">
        <f>IF(K56&lt;1,0,K56)</f>
        <v>0</v>
      </c>
    </row>
    <row r="59" spans="1:17" ht="24.75" customHeight="1" x14ac:dyDescent="0.35"/>
    <row r="60" spans="1:17" s="9" customFormat="1" ht="16" thickBot="1" x14ac:dyDescent="0.4">
      <c r="A60" s="7" t="s">
        <v>42</v>
      </c>
      <c r="B60" s="8"/>
      <c r="C60" s="8"/>
      <c r="D60" s="8"/>
      <c r="E60" s="8"/>
      <c r="F60" s="8"/>
      <c r="G60" s="8"/>
      <c r="H60" s="17">
        <f>IF(IF(B24=F203,(H24-H25),0)+IF(B29=F203,(H32-H33),0)+H58&gt;0,IF(B24=F203,(H24-H25),0)+IF(B29=F203,(H32-H33),0)+H58,0)</f>
        <v>0</v>
      </c>
      <c r="I60" s="25"/>
      <c r="J60" s="25"/>
      <c r="K60" s="25"/>
      <c r="L60" s="25"/>
      <c r="M60" s="25"/>
      <c r="N60" s="25"/>
      <c r="O60" s="25"/>
      <c r="P60" s="25"/>
      <c r="Q60" s="25"/>
    </row>
    <row r="61" spans="1:17" ht="15" thickTop="1" x14ac:dyDescent="0.35"/>
    <row r="62" spans="1:17" x14ac:dyDescent="0.35">
      <c r="A62" s="47" t="s">
        <v>39</v>
      </c>
      <c r="B62" s="47"/>
      <c r="C62" s="47"/>
      <c r="D62" s="47"/>
      <c r="E62" s="47"/>
      <c r="F62" s="47"/>
      <c r="G62" s="47"/>
      <c r="H62" s="47"/>
    </row>
    <row r="65" spans="1:5" x14ac:dyDescent="0.35">
      <c r="A65" t="s">
        <v>43</v>
      </c>
      <c r="B65" s="44"/>
      <c r="C65" s="45"/>
      <c r="D65" s="45"/>
      <c r="E65" s="46"/>
    </row>
    <row r="67" spans="1:5" x14ac:dyDescent="0.35">
      <c r="A67" t="s">
        <v>44</v>
      </c>
      <c r="B67" s="44"/>
      <c r="C67" s="45"/>
      <c r="D67" s="45"/>
      <c r="E67" s="46"/>
    </row>
    <row r="69" spans="1:5" x14ac:dyDescent="0.35">
      <c r="A69" t="s">
        <v>45</v>
      </c>
      <c r="B69" s="44"/>
      <c r="C69" s="45"/>
      <c r="D69" s="45"/>
      <c r="E69" s="46"/>
    </row>
    <row r="71" spans="1:5" x14ac:dyDescent="0.35">
      <c r="A71" t="s">
        <v>46</v>
      </c>
      <c r="B71" s="13"/>
    </row>
    <row r="73" spans="1:5" x14ac:dyDescent="0.35">
      <c r="A73" t="s">
        <v>48</v>
      </c>
      <c r="B73" s="13"/>
      <c r="C73" s="15" t="s">
        <v>49</v>
      </c>
      <c r="D73" s="44"/>
      <c r="E73" s="46"/>
    </row>
    <row r="74" spans="1:5" s="3" customFormat="1" x14ac:dyDescent="0.35"/>
    <row r="75" spans="1:5" s="3" customFormat="1" x14ac:dyDescent="0.35"/>
    <row r="76" spans="1:5" s="3" customFormat="1" x14ac:dyDescent="0.35"/>
    <row r="77" spans="1:5" s="3" customFormat="1" x14ac:dyDescent="0.35"/>
    <row r="78" spans="1:5" s="3" customFormat="1" x14ac:dyDescent="0.35"/>
    <row r="79" spans="1:5" s="3" customFormat="1" x14ac:dyDescent="0.35"/>
    <row r="80" spans="1:5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pans="1:6" s="3" customFormat="1" x14ac:dyDescent="0.35"/>
    <row r="194" spans="1:6" s="3" customFormat="1" x14ac:dyDescent="0.35"/>
    <row r="195" spans="1:6" s="3" customFormat="1" x14ac:dyDescent="0.35"/>
    <row r="196" spans="1:6" s="3" customFormat="1" x14ac:dyDescent="0.35"/>
    <row r="197" spans="1:6" s="3" customFormat="1" x14ac:dyDescent="0.35"/>
    <row r="198" spans="1:6" s="3" customFormat="1" x14ac:dyDescent="0.35"/>
    <row r="199" spans="1:6" s="3" customFormat="1" x14ac:dyDescent="0.35"/>
    <row r="200" spans="1:6" s="3" customFormat="1" ht="15.5" x14ac:dyDescent="0.35">
      <c r="A200" s="3" t="s">
        <v>9</v>
      </c>
      <c r="B200" s="25" t="s">
        <v>10</v>
      </c>
      <c r="C200" s="25" t="s">
        <v>11</v>
      </c>
      <c r="E200" s="3" t="s">
        <v>12</v>
      </c>
      <c r="F200" s="3" t="s">
        <v>69</v>
      </c>
    </row>
    <row r="201" spans="1:6" s="3" customFormat="1" x14ac:dyDescent="0.35">
      <c r="A201" s="3">
        <v>2023</v>
      </c>
      <c r="B201" s="3">
        <v>471</v>
      </c>
      <c r="C201" s="3">
        <v>523</v>
      </c>
      <c r="E201" s="26">
        <v>1.4999999999999999E-2</v>
      </c>
      <c r="F201" s="27">
        <v>7161</v>
      </c>
    </row>
    <row r="202" spans="1:6" s="3" customFormat="1" x14ac:dyDescent="0.35"/>
    <row r="203" spans="1:6" s="3" customFormat="1" x14ac:dyDescent="0.35">
      <c r="A203" s="3" t="s">
        <v>13</v>
      </c>
      <c r="B203" s="3">
        <v>1000</v>
      </c>
      <c r="F203" s="3" t="s">
        <v>40</v>
      </c>
    </row>
    <row r="204" spans="1:6" s="3" customFormat="1" x14ac:dyDescent="0.35">
      <c r="A204" s="3" t="s">
        <v>14</v>
      </c>
      <c r="B204" s="3">
        <v>1000</v>
      </c>
      <c r="F204" s="3" t="s">
        <v>41</v>
      </c>
    </row>
    <row r="205" spans="1:6" s="3" customFormat="1" x14ac:dyDescent="0.35">
      <c r="A205" s="3" t="s">
        <v>15</v>
      </c>
      <c r="B205" s="3">
        <v>1000</v>
      </c>
    </row>
    <row r="206" spans="1:6" s="3" customFormat="1" x14ac:dyDescent="0.35">
      <c r="A206" s="3" t="s">
        <v>16</v>
      </c>
      <c r="B206" s="3">
        <v>1000</v>
      </c>
      <c r="E206" s="3" t="s">
        <v>68</v>
      </c>
      <c r="F206" s="28">
        <v>17902</v>
      </c>
    </row>
    <row r="207" spans="1:6" s="3" customFormat="1" x14ac:dyDescent="0.35">
      <c r="A207" s="3" t="s">
        <v>17</v>
      </c>
      <c r="B207" s="3">
        <v>1000</v>
      </c>
      <c r="E207" s="3" t="s">
        <v>34</v>
      </c>
      <c r="F207" s="27">
        <f>F206/F210</f>
        <v>49.046575342465751</v>
      </c>
    </row>
    <row r="208" spans="1:6" s="3" customFormat="1" x14ac:dyDescent="0.35">
      <c r="A208" s="3" t="s">
        <v>18</v>
      </c>
      <c r="B208" s="3">
        <v>1000</v>
      </c>
    </row>
    <row r="209" spans="1:8" s="3" customFormat="1" x14ac:dyDescent="0.35">
      <c r="E209" s="3" t="s">
        <v>54</v>
      </c>
      <c r="F209" s="29">
        <f>B3</f>
        <v>2023</v>
      </c>
    </row>
    <row r="210" spans="1:8" s="3" customFormat="1" x14ac:dyDescent="0.35">
      <c r="A210" s="3" t="s">
        <v>30</v>
      </c>
      <c r="E210" s="3" t="s">
        <v>55</v>
      </c>
      <c r="F210" s="28">
        <f>IF(OR(MOD(F209,400)=0,AND(MOD(F209,4)= 0, MOD(F209,100)&lt;&gt;0)),366,365)</f>
        <v>365</v>
      </c>
    </row>
    <row r="211" spans="1:8" s="3" customFormat="1" x14ac:dyDescent="0.35">
      <c r="A211" s="3">
        <v>1</v>
      </c>
      <c r="B211" s="3">
        <v>2000</v>
      </c>
      <c r="F211" s="28"/>
    </row>
    <row r="212" spans="1:8" s="3" customFormat="1" x14ac:dyDescent="0.35">
      <c r="A212" s="3">
        <v>2</v>
      </c>
      <c r="B212" s="3">
        <v>2000</v>
      </c>
      <c r="E212" s="3" t="s">
        <v>57</v>
      </c>
      <c r="F212" s="30">
        <v>0.05</v>
      </c>
      <c r="H212" s="31"/>
    </row>
    <row r="213" spans="1:8" s="3" customFormat="1" x14ac:dyDescent="0.35">
      <c r="A213" s="3">
        <v>3</v>
      </c>
      <c r="B213" s="3">
        <v>2500</v>
      </c>
      <c r="F213" s="28"/>
    </row>
    <row r="214" spans="1:8" s="3" customFormat="1" x14ac:dyDescent="0.35">
      <c r="A214" s="3">
        <v>4</v>
      </c>
      <c r="B214" s="3">
        <v>3500</v>
      </c>
    </row>
    <row r="215" spans="1:8" s="3" customFormat="1" x14ac:dyDescent="0.35">
      <c r="A215" s="3">
        <v>5</v>
      </c>
      <c r="B215" s="3">
        <v>4500</v>
      </c>
    </row>
    <row r="216" spans="1:8" s="3" customFormat="1" x14ac:dyDescent="0.35">
      <c r="A216" s="3">
        <v>6</v>
      </c>
      <c r="B216" s="3">
        <v>4500</v>
      </c>
    </row>
    <row r="217" spans="1:8" s="3" customFormat="1" x14ac:dyDescent="0.35">
      <c r="A217" s="3">
        <v>7</v>
      </c>
      <c r="B217" s="3">
        <v>4500</v>
      </c>
      <c r="C217" s="32" t="s">
        <v>70</v>
      </c>
      <c r="D217" s="38" t="s">
        <v>52</v>
      </c>
      <c r="E217" s="38" t="s">
        <v>53</v>
      </c>
    </row>
    <row r="218" spans="1:8" s="3" customFormat="1" x14ac:dyDescent="0.35">
      <c r="A218" s="3">
        <v>8</v>
      </c>
      <c r="B218" s="3">
        <v>4500</v>
      </c>
      <c r="D218" s="33">
        <v>7161</v>
      </c>
      <c r="E218" s="33">
        <v>28000</v>
      </c>
    </row>
    <row r="219" spans="1:8" s="3" customFormat="1" x14ac:dyDescent="0.35">
      <c r="A219" s="3">
        <v>9</v>
      </c>
      <c r="B219" s="3">
        <v>4500</v>
      </c>
    </row>
    <row r="220" spans="1:8" s="3" customFormat="1" x14ac:dyDescent="0.35">
      <c r="A220" s="3">
        <v>10</v>
      </c>
      <c r="B220" s="3">
        <v>4500</v>
      </c>
    </row>
    <row r="221" spans="1:8" s="3" customFormat="1" x14ac:dyDescent="0.35">
      <c r="A221" s="3">
        <v>11</v>
      </c>
      <c r="B221" s="3">
        <v>4500</v>
      </c>
    </row>
    <row r="222" spans="1:8" s="3" customFormat="1" x14ac:dyDescent="0.35">
      <c r="A222" s="3">
        <v>12</v>
      </c>
      <c r="B222" s="3">
        <v>4500</v>
      </c>
    </row>
    <row r="223" spans="1:8" s="3" customFormat="1" x14ac:dyDescent="0.35">
      <c r="A223" s="3">
        <v>13</v>
      </c>
      <c r="B223" s="3">
        <v>4500</v>
      </c>
    </row>
    <row r="224" spans="1:8" s="3" customFormat="1" x14ac:dyDescent="0.35">
      <c r="A224" s="3">
        <v>14</v>
      </c>
      <c r="B224" s="3">
        <v>4500</v>
      </c>
    </row>
    <row r="225" spans="1:17" s="3" customFormat="1" x14ac:dyDescent="0.35">
      <c r="A225" s="3">
        <v>15</v>
      </c>
      <c r="B225" s="3">
        <v>4500</v>
      </c>
    </row>
    <row r="226" spans="1:17" s="3" customFormat="1" x14ac:dyDescent="0.35"/>
    <row r="227" spans="1:17" s="3" customFormat="1" x14ac:dyDescent="0.35"/>
    <row r="228" spans="1:17" s="3" customFormat="1" x14ac:dyDescent="0.35"/>
    <row r="229" spans="1:17" s="3" customFormat="1" x14ac:dyDescent="0.35"/>
    <row r="230" spans="1:17" s="3" customFormat="1" x14ac:dyDescent="0.35"/>
    <row r="231" spans="1:17" s="3" customFormat="1" x14ac:dyDescent="0.35"/>
    <row r="232" spans="1:17" s="3" customFormat="1" x14ac:dyDescent="0.35"/>
    <row r="233" spans="1:17" s="3" customFormat="1" x14ac:dyDescent="0.35"/>
    <row r="234" spans="1:17" s="34" customFormat="1" x14ac:dyDescent="0.35">
      <c r="I234" s="3"/>
      <c r="J234" s="3"/>
      <c r="K234" s="3"/>
      <c r="L234" s="3"/>
      <c r="M234" s="3"/>
      <c r="N234" s="3"/>
      <c r="O234" s="3"/>
      <c r="P234" s="3"/>
      <c r="Q234" s="3"/>
    </row>
    <row r="235" spans="1:17" s="34" customFormat="1" x14ac:dyDescent="0.35">
      <c r="I235" s="3"/>
      <c r="J235" s="3"/>
      <c r="K235" s="3"/>
      <c r="L235" s="3"/>
      <c r="M235" s="3"/>
      <c r="N235" s="3"/>
      <c r="O235" s="3"/>
      <c r="P235" s="3"/>
      <c r="Q235" s="3"/>
    </row>
    <row r="236" spans="1:17" s="34" customFormat="1" x14ac:dyDescent="0.35">
      <c r="I236" s="3"/>
      <c r="J236" s="3"/>
      <c r="K236" s="3"/>
      <c r="L236" s="3"/>
      <c r="M236" s="3"/>
      <c r="N236" s="3"/>
      <c r="O236" s="3"/>
      <c r="P236" s="3"/>
      <c r="Q236" s="3"/>
    </row>
    <row r="237" spans="1:17" s="34" customFormat="1" x14ac:dyDescent="0.35">
      <c r="I237" s="3"/>
      <c r="J237" s="3"/>
      <c r="K237" s="3"/>
      <c r="L237" s="3"/>
      <c r="M237" s="3"/>
      <c r="N237" s="3"/>
      <c r="O237" s="3"/>
      <c r="P237" s="3"/>
      <c r="Q237" s="3"/>
    </row>
    <row r="238" spans="1:17" s="34" customFormat="1" x14ac:dyDescent="0.35">
      <c r="I238" s="3"/>
      <c r="J238" s="3"/>
      <c r="K238" s="3"/>
      <c r="L238" s="3"/>
      <c r="M238" s="3"/>
      <c r="N238" s="3"/>
      <c r="O238" s="3"/>
      <c r="P238" s="3"/>
      <c r="Q238" s="3"/>
    </row>
    <row r="239" spans="1:17" s="34" customFormat="1" x14ac:dyDescent="0.35">
      <c r="I239" s="3"/>
      <c r="J239" s="3"/>
      <c r="K239" s="3"/>
      <c r="L239" s="3"/>
      <c r="M239" s="3"/>
      <c r="N239" s="3"/>
      <c r="O239" s="3"/>
      <c r="P239" s="3"/>
      <c r="Q239" s="3"/>
    </row>
    <row r="240" spans="1:17" s="34" customFormat="1" x14ac:dyDescent="0.35">
      <c r="I240" s="3"/>
      <c r="J240" s="3"/>
      <c r="K240" s="3"/>
      <c r="L240" s="3"/>
      <c r="M240" s="3"/>
      <c r="N240" s="3"/>
      <c r="O240" s="3"/>
      <c r="P240" s="3"/>
      <c r="Q240" s="3"/>
    </row>
    <row r="241" spans="9:17" s="34" customFormat="1" x14ac:dyDescent="0.35">
      <c r="I241" s="3"/>
      <c r="J241" s="3"/>
      <c r="K241" s="3"/>
      <c r="L241" s="3"/>
      <c r="M241" s="3"/>
      <c r="N241" s="3"/>
      <c r="O241" s="3"/>
      <c r="P241" s="3"/>
      <c r="Q241" s="3"/>
    </row>
    <row r="242" spans="9:17" s="34" customFormat="1" x14ac:dyDescent="0.35">
      <c r="I242" s="3"/>
      <c r="J242" s="3"/>
      <c r="K242" s="3"/>
      <c r="L242" s="3"/>
      <c r="M242" s="3"/>
      <c r="N242" s="3"/>
      <c r="O242" s="3"/>
      <c r="P242" s="3"/>
      <c r="Q242" s="3"/>
    </row>
    <row r="243" spans="9:17" s="34" customFormat="1" x14ac:dyDescent="0.35">
      <c r="I243" s="3"/>
      <c r="J243" s="3"/>
      <c r="K243" s="3"/>
      <c r="L243" s="3"/>
      <c r="M243" s="3"/>
      <c r="N243" s="3"/>
      <c r="O243" s="3"/>
      <c r="P243" s="3"/>
      <c r="Q243" s="3"/>
    </row>
    <row r="244" spans="9:17" s="34" customFormat="1" x14ac:dyDescent="0.35">
      <c r="I244" s="3"/>
      <c r="J244" s="3"/>
      <c r="K244" s="3"/>
      <c r="L244" s="3"/>
      <c r="M244" s="3"/>
      <c r="N244" s="3"/>
      <c r="O244" s="3"/>
      <c r="P244" s="3"/>
      <c r="Q244" s="3"/>
    </row>
    <row r="245" spans="9:17" s="34" customFormat="1" x14ac:dyDescent="0.35">
      <c r="I245" s="3"/>
      <c r="J245" s="3"/>
      <c r="K245" s="3"/>
      <c r="L245" s="3"/>
      <c r="M245" s="3"/>
      <c r="N245" s="3"/>
      <c r="O245" s="3"/>
      <c r="P245" s="3"/>
      <c r="Q245" s="3"/>
    </row>
    <row r="246" spans="9:17" s="34" customFormat="1" x14ac:dyDescent="0.35">
      <c r="I246" s="3"/>
      <c r="J246" s="3"/>
      <c r="K246" s="3"/>
      <c r="L246" s="3"/>
      <c r="M246" s="3"/>
      <c r="N246" s="3"/>
      <c r="O246" s="3"/>
      <c r="P246" s="3"/>
      <c r="Q246" s="3"/>
    </row>
    <row r="247" spans="9:17" s="34" customFormat="1" x14ac:dyDescent="0.35">
      <c r="I247" s="3"/>
      <c r="J247" s="3"/>
      <c r="K247" s="3"/>
      <c r="L247" s="3"/>
      <c r="M247" s="3"/>
      <c r="N247" s="3"/>
      <c r="O247" s="3"/>
      <c r="P247" s="3"/>
      <c r="Q247" s="3"/>
    </row>
    <row r="248" spans="9:17" s="34" customFormat="1" x14ac:dyDescent="0.35">
      <c r="I248" s="3"/>
      <c r="J248" s="3"/>
      <c r="K248" s="3"/>
      <c r="L248" s="3"/>
      <c r="M248" s="3"/>
      <c r="N248" s="3"/>
      <c r="O248" s="3"/>
      <c r="P248" s="3"/>
      <c r="Q248" s="3"/>
    </row>
    <row r="249" spans="9:17" s="34" customFormat="1" x14ac:dyDescent="0.35">
      <c r="I249" s="3"/>
      <c r="J249" s="3"/>
      <c r="K249" s="3"/>
      <c r="L249" s="3"/>
      <c r="M249" s="3"/>
      <c r="N249" s="3"/>
      <c r="O249" s="3"/>
      <c r="P249" s="3"/>
      <c r="Q249" s="3"/>
    </row>
    <row r="250" spans="9:17" s="34" customFormat="1" x14ac:dyDescent="0.35">
      <c r="I250" s="3"/>
      <c r="J250" s="3"/>
      <c r="K250" s="3"/>
      <c r="L250" s="3"/>
      <c r="M250" s="3"/>
      <c r="N250" s="3"/>
      <c r="O250" s="3"/>
      <c r="P250" s="3"/>
      <c r="Q250" s="3"/>
    </row>
    <row r="251" spans="9:17" s="34" customFormat="1" x14ac:dyDescent="0.35">
      <c r="I251" s="3"/>
      <c r="J251" s="3"/>
      <c r="K251" s="3"/>
      <c r="L251" s="3"/>
      <c r="M251" s="3"/>
      <c r="N251" s="3"/>
      <c r="O251" s="3"/>
      <c r="P251" s="3"/>
      <c r="Q251" s="3"/>
    </row>
  </sheetData>
  <sheetProtection algorithmName="SHA-512" hashValue="e4P6bPB41M6305AmLAhzYXhoecKeoK1FS5FyLi4kcU6B63NAEK17GcnmhZua07FxpIJpL+kX7AnGWUS7SV45tg==" saltValue="W6fPwf5ssHtglO6eu86YaQ==" spinCount="100000" sheet="1" selectLockedCells="1"/>
  <mergeCells count="25">
    <mergeCell ref="B65:E65"/>
    <mergeCell ref="B67:E67"/>
    <mergeCell ref="B69:E69"/>
    <mergeCell ref="D73:E73"/>
    <mergeCell ref="A39:E39"/>
    <mergeCell ref="A62:H62"/>
    <mergeCell ref="A58:C58"/>
    <mergeCell ref="A1:H1"/>
    <mergeCell ref="A2:H2"/>
    <mergeCell ref="A5:F5"/>
    <mergeCell ref="A6:D6"/>
    <mergeCell ref="A7:F7"/>
    <mergeCell ref="A17:F17"/>
    <mergeCell ref="A9:F9"/>
    <mergeCell ref="A10:D10"/>
    <mergeCell ref="A12:F12"/>
    <mergeCell ref="A13:E13"/>
    <mergeCell ref="A15:H15"/>
    <mergeCell ref="A19:H19"/>
    <mergeCell ref="A20:E20"/>
    <mergeCell ref="A45:C45"/>
    <mergeCell ref="A41:C41"/>
    <mergeCell ref="A56:C56"/>
    <mergeCell ref="A54:C54"/>
    <mergeCell ref="A35:H35"/>
  </mergeCells>
  <dataValidations count="12">
    <dataValidation type="list" allowBlank="1" showInputMessage="1" showErrorMessage="1" promptTitle="Vælg fra listen" prompt="Klik i højre side af cellen og vælg hvilken type hus" sqref="E41" xr:uid="{00000000-0002-0000-0000-000000000000}">
      <formula1>$B$200:$C$200</formula1>
    </dataValidation>
    <dataValidation type="list" allowBlank="1" showInputMessage="1" showErrorMessage="1" promptTitle="Vælg" prompt="Klik i højre side af cellen og vælg Ja eller Nej" sqref="D54 F32 B37 F45:F50 B24:B26 B28:B29 F52" xr:uid="{00000000-0002-0000-0000-000001000000}">
      <formula1>$F$203:$F$204</formula1>
    </dataValidation>
    <dataValidation type="list" allowBlank="1" showInputMessage="1" showErrorMessage="1" sqref="L18" xr:uid="{00000000-0002-0000-0000-000002000000}">
      <formula1>$M$18:$M$21</formula1>
    </dataValidation>
    <dataValidation allowBlank="1" showInputMessage="1" showErrorMessage="1" promptTitle="Skriv" prompt="Skriv antal dage der har været frit logi til rådighed" sqref="F24:F26 F28 F31" xr:uid="{00000000-0002-0000-0000-000004000000}"/>
    <dataValidation allowBlank="1" showInputMessage="1" showErrorMessage="1" promptTitle="Skriv" prompt="Skriv antal dage der har været bolig til rådighed" sqref="F37" xr:uid="{00000000-0002-0000-0000-000005000000}"/>
    <dataValidation allowBlank="1" showInputMessage="1" showErrorMessage="1" promptTitle="Skriv" prompt="Angiv beløb for perioden, hvis der har været en egenbetaling" sqref="F39" xr:uid="{00000000-0002-0000-0000-000006000000}"/>
    <dataValidation allowBlank="1" showInputMessage="1" showErrorMessage="1" promptTitle="Skriv" prompt="Angiv antal m2 boligens areal udgør" sqref="B43" xr:uid="{00000000-0002-0000-0000-000007000000}"/>
    <dataValidation allowBlank="1" showInputMessage="1" showErrorMessage="1" promptTitle="Skriv" prompt="Angiv boligens opførelsessum pr. m2" sqref="F43" xr:uid="{00000000-0002-0000-0000-000008000000}"/>
    <dataValidation allowBlank="1" showInputMessage="1" showErrorMessage="1" promptTitle="Skriv" prompt="Angiv det faktuelt samlede beløb af fri el, varme mv. i perioden" sqref="D56" xr:uid="{00000000-0002-0000-0000-000009000000}"/>
    <dataValidation allowBlank="1" showInputMessage="1" showErrorMessage="1" promptTitle="Skriv" prompt="Angiv periodens samlede beløb, hvis der har været en egenbetaling af el, varme mv. hvis denne delvis er betalt af arbejdsgiver" sqref="D58" xr:uid="{00000000-0002-0000-0000-00000A000000}"/>
    <dataValidation allowBlank="1" showInputMessage="1" showErrorMessage="1" promptTitle="Skriv" prompt="Skriv antal dage der har været vakant- eller prævakant bolig til rådighed" sqref="F29" xr:uid="{18762852-BE63-4D16-AF98-B81222AA5392}"/>
    <dataValidation allowBlank="1" showInputMessage="1" showErrorMessage="1" promptTitle="Skriv" prompt="Skriv antal rum der har været til rådighed" sqref="F30" xr:uid="{E4EEC459-F063-4F4E-97B1-F1B12BFDB757}"/>
  </dataValidations>
  <hyperlinks>
    <hyperlink ref="E6" r:id="rId1" xr:uid="{00000000-0004-0000-0000-000000000000}"/>
  </hyperlinks>
  <pageMargins left="0.7" right="0.7" top="0.75" bottom="0.75" header="0.3" footer="0.3"/>
  <pageSetup paperSize="9" scale="74" orientation="portrait" r:id="rId2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Antal_rum</vt:lpstr>
      <vt:lpstr>'Ark1'!Udskriftsområde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Hammeken</dc:creator>
  <cp:lastModifiedBy>Angutinnguaq Mølgaard</cp:lastModifiedBy>
  <cp:lastPrinted>2013-02-21T16:00:05Z</cp:lastPrinted>
  <dcterms:created xsi:type="dcterms:W3CDTF">2013-02-01T12:54:25Z</dcterms:created>
  <dcterms:modified xsi:type="dcterms:W3CDTF">2022-11-28T15:36:42Z</dcterms:modified>
</cp:coreProperties>
</file>