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o\Desktop\"/>
    </mc:Choice>
  </mc:AlternateContent>
  <xr:revisionPtr revIDLastSave="0" documentId="13_ncr:1_{2E78D741-9A7B-43D4-B186-8FD174168DD8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tal_rum" comment="Vælg fra listen">'Ark1'!$B$54</definedName>
    <definedName name="Hus" comment="Der kan bygges et hus ved at klikke her.">'Ark1'!#REF!</definedName>
    <definedName name="_xlnm.Print_Area" localSheetId="0">'Ark1'!$A$1:$H$75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J59" i="1"/>
  <c r="K59" i="1" s="1"/>
  <c r="H62" i="1" s="1"/>
  <c r="F207" i="1" l="1"/>
  <c r="F204" i="1" s="1"/>
  <c r="H23" i="1" l="1"/>
  <c r="H64" i="1" s="1"/>
</calcChain>
</file>

<file path=xl/sharedStrings.xml><?xml version="1.0" encoding="utf-8"?>
<sst xmlns="http://schemas.openxmlformats.org/spreadsheetml/2006/main" count="78" uniqueCount="73">
  <si>
    <t>kr.</t>
  </si>
  <si>
    <t>Akeqanngitsumik tamakkiisumik ilaannakortumilluunniit ineqartitaanerup nalinga Akileraartarnermut Aqutsisoqarfiup</t>
  </si>
  <si>
    <t>uani.</t>
  </si>
  <si>
    <t>aningaasartuutit sulisitsisup akilertarsimappagit.</t>
  </si>
  <si>
    <t>Innaallagissamik, imermik kiassarneqarnermillu atuisimanermut aningaasartuutiviit ilanngunneqassapput, tamakkununnga</t>
  </si>
  <si>
    <t>Akeqanngitsumik ineqartitaasoqarpa?</t>
  </si>
  <si>
    <t xml:space="preserve">Ullut qassiuneri </t>
  </si>
  <si>
    <t>Akeqanngitsumik ineeqqami ineqarnerup nalingata naatsorsornera</t>
  </si>
  <si>
    <t>Ullut qassiuneri</t>
  </si>
  <si>
    <t>Piffissami ineqartitap nammineq akiliutai (innaallagiaq,kiassarneq il.il. Immikkut akilersinneqartarsiamanngippata)</t>
  </si>
  <si>
    <t>Makku arlaat amigaataappat: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</si>
  <si>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</si>
  <si>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</si>
  <si>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</si>
  <si>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</si>
  <si>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</si>
  <si>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</si>
  <si>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</si>
  <si>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</si>
  <si>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</si>
  <si>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</si>
  <si>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</si>
  <si>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</si>
  <si>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</si>
  <si>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</si>
  <si>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</si>
  <si>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</si>
  <si>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</si>
  <si>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</si>
  <si>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</si>
  <si>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</si>
  <si>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</si>
  <si>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</si>
  <si>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</si>
  <si>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</si>
  <si>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</si>
  <si>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</si>
  <si>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</si>
  <si>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</si>
  <si>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</si>
  <si>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</si>
  <si>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</si>
  <si>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CPR-nr.:</t>
  </si>
  <si>
    <t>B-nr.:</t>
  </si>
  <si>
    <t>Ateq:</t>
  </si>
  <si>
    <t>Najugaq:</t>
  </si>
  <si>
    <t>Postnr.:</t>
  </si>
  <si>
    <t xml:space="preserve">                                  Illoqarfik:</t>
  </si>
  <si>
    <t>Piffissami ineqartitap nammineq akiliutai</t>
  </si>
  <si>
    <t>-</t>
  </si>
  <si>
    <t xml:space="preserve">Pisortanit atugassiissutigineqartumik akeqanngitsumik najugaqarallartunut utaqqiisaasumik najugaqarallartunulluunniit ineqartitsinerup nalinga </t>
  </si>
  <si>
    <t>akeqanngitsumik najugaqarallarpit utaqqiisaasumilluunniit?</t>
  </si>
  <si>
    <t>Akeqanngitsumik tamakkiisumik ilaannakortumilluunniit ineqartitaanerup nalingata naatsorsornera</t>
  </si>
  <si>
    <t>Inoqutigiit allat najugaqatigisat igaffimmut perusuersartarfimmulluunniit aamma atuisinnaatitaappat</t>
  </si>
  <si>
    <t>Antal rum</t>
  </si>
  <si>
    <t>Min</t>
  </si>
  <si>
    <t>Max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</si>
  <si>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2023</t>
    </r>
  </si>
  <si>
    <t xml:space="preserve">Nalinga ingerlatsinermut aningaasartuutinut aammalu aningaasaliissutinut iluanaarutissanut akiliutinik katitigaavoq.  </t>
  </si>
  <si>
    <t>Ukiumut aningaasarsiorfiusumut 2023-mut ingerlatsinermi aningaasartuutinut akiliut ilaqutariinnut ataatsinut aamma illunut</t>
  </si>
  <si>
    <t>marloqiusanut kvm.-imut 471 kr.-iuvoq, ilaqutariinnullu arlariinnut inissiani kvm.-imut 523 kr.-inik annertussuseqarluni.</t>
  </si>
  <si>
    <t xml:space="preserve">Aningaasaliissutinut iluanaarutissanut akiliut illup pissarsiarinerani nalinganit 1,5 %-iattut naatsorsorneqassaaq. </t>
  </si>
  <si>
    <t>Illup pissarsiarineranut naligitinneqartussaq kvm.-imut minnerpaamik 7.161 kr.-iussaaq annerpaamillu 28.000 kr.-iussalluni.</t>
  </si>
  <si>
    <t>Inigisaq pequsersorneqarsimappat nalinga aamma naatsorsuinermi ilanngunneqassaaq - takuuk nalunaarut qulaani pineqartoq.</t>
  </si>
  <si>
    <t>Akeqanngitsumik ineqarnerup 2023-imi nalinga</t>
  </si>
  <si>
    <t>Ukioq</t>
  </si>
  <si>
    <t>Ukiumi ullut</t>
  </si>
  <si>
    <t>Pequsersorneqarsimaneranut nalinga</t>
  </si>
  <si>
    <t>6. Oqorsaasersuineq, takuuk nalunaarut nr. 148</t>
  </si>
  <si>
    <t>Pissarsiarinerani nalinga</t>
  </si>
  <si>
    <t>Pissarsiarinerani</t>
  </si>
  <si>
    <t>nalunaarutaa nr. 148, 7. oktober 2022-imeersoq naapertorlugu naatsorsorneqassaaq. Nalunaarut aaneqarsinnaavoq</t>
  </si>
  <si>
    <t>Pissarsiarineqarnerani m2-imut 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</si>
</sst>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5" fillId="3" borderId="0" xfId="0" applyFont="1" applyFill="1"/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164" fontId="0" fillId="0" borderId="0" xfId="0" applyNumberForma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165" fontId="0" fillId="4" borderId="1" xfId="2" applyNumberFormat="1" applyFont="1" applyFill="1" applyBorder="1" applyProtection="1">
      <protection hidden="1"/>
    </xf>
    <xf numFmtId="165" fontId="1" fillId="3" borderId="3" xfId="2" applyNumberFormat="1" applyFont="1" applyFill="1" applyBorder="1" applyProtection="1">
      <protection hidden="1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0" fillId="0" borderId="0" xfId="0" applyAlignment="1">
      <alignment horizontal="center"/>
    </xf>
    <xf numFmtId="165" fontId="0" fillId="4" borderId="0" xfId="2" applyNumberFormat="1" applyFont="1" applyFill="1" applyBorder="1" applyProtection="1">
      <protection hidden="1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10" fillId="0" borderId="0" xfId="0" applyFont="1"/>
    <xf numFmtId="165" fontId="6" fillId="0" borderId="0" xfId="2" applyNumberFormat="1" applyFont="1" applyFill="1"/>
    <xf numFmtId="0" fontId="11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6" fillId="0" borderId="0" xfId="0" applyFont="1" applyAlignment="1">
      <alignment horizontal="right"/>
    </xf>
    <xf numFmtId="0" fontId="0" fillId="2" borderId="5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horizontal="center"/>
    </xf>
    <xf numFmtId="0" fontId="7" fillId="3" borderId="0" xfId="0" applyFont="1" applyFill="1" applyAlignment="1">
      <alignment horizontal="left" wrapText="1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kl-g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6"/>
  <sheetViews>
    <sheetView showGridLines="0" tabSelected="1" zoomScaleNormal="100" zoomScaleSheetLayoutView="110" workbookViewId="0">
      <selection activeCell="H6" sqref="H6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9" max="9" width="9.140625" style="1"/>
    <col min="10" max="10" width="13.5703125" style="1" bestFit="1" customWidth="1"/>
    <col min="11" max="19" width="9.140625" style="1"/>
  </cols>
  <sheetData>
    <row r="1" spans="1:22" ht="18.75" x14ac:dyDescent="0.3">
      <c r="A1" s="45" t="s">
        <v>39</v>
      </c>
      <c r="B1" s="45"/>
      <c r="C1" s="45"/>
      <c r="D1" s="45"/>
      <c r="E1" s="45"/>
      <c r="F1" s="45"/>
      <c r="G1" s="45"/>
      <c r="H1" s="45"/>
      <c r="I1" s="22"/>
      <c r="J1" s="22"/>
      <c r="T1" s="1"/>
      <c r="U1" s="1"/>
      <c r="V1" s="1"/>
    </row>
    <row r="2" spans="1:22" ht="18.75" x14ac:dyDescent="0.3">
      <c r="A2" s="45" t="s">
        <v>40</v>
      </c>
      <c r="B2" s="45"/>
      <c r="C2" s="45"/>
      <c r="D2" s="45"/>
      <c r="E2" s="45"/>
      <c r="F2" s="45"/>
      <c r="G2" s="45"/>
      <c r="H2" s="45"/>
      <c r="I2" s="22"/>
      <c r="J2" s="22"/>
      <c r="T2" s="1"/>
      <c r="U2" s="1"/>
      <c r="V2" s="1"/>
    </row>
    <row r="3" spans="1:22" ht="15.75" customHeight="1" x14ac:dyDescent="0.25">
      <c r="A3" s="44" t="s">
        <v>57</v>
      </c>
      <c r="B3" s="44"/>
      <c r="C3" s="44"/>
      <c r="T3" s="1"/>
      <c r="U3" s="1"/>
      <c r="V3" s="1"/>
    </row>
    <row r="4" spans="1:22" x14ac:dyDescent="0.25">
      <c r="T4" s="1"/>
      <c r="U4" s="1"/>
      <c r="V4" s="1"/>
    </row>
    <row r="5" spans="1:22" x14ac:dyDescent="0.25">
      <c r="A5" t="s">
        <v>1</v>
      </c>
      <c r="T5" s="1"/>
      <c r="U5" s="1"/>
      <c r="V5" s="1"/>
    </row>
    <row r="6" spans="1:22" ht="15" customHeight="1" x14ac:dyDescent="0.25">
      <c r="A6" s="37" t="s">
        <v>71</v>
      </c>
      <c r="B6" s="37"/>
      <c r="C6" s="37"/>
      <c r="D6" s="37"/>
      <c r="E6" s="37"/>
      <c r="F6" s="37"/>
      <c r="G6" s="37"/>
      <c r="H6" s="17" t="s">
        <v>2</v>
      </c>
      <c r="J6" s="23"/>
      <c r="T6" s="1"/>
      <c r="U6" s="1"/>
      <c r="V6" s="1"/>
    </row>
    <row r="7" spans="1:22" x14ac:dyDescent="0.25">
      <c r="A7" t="s">
        <v>58</v>
      </c>
      <c r="J7" s="23"/>
      <c r="T7" s="1"/>
      <c r="U7" s="1"/>
      <c r="V7" s="1"/>
    </row>
    <row r="8" spans="1:22" x14ac:dyDescent="0.25">
      <c r="J8" s="23"/>
      <c r="T8" s="1"/>
      <c r="U8" s="1"/>
      <c r="V8" s="1"/>
    </row>
    <row r="9" spans="1:22" x14ac:dyDescent="0.25">
      <c r="A9" t="s">
        <v>59</v>
      </c>
      <c r="J9" s="23"/>
      <c r="T9" s="1"/>
      <c r="U9" s="1"/>
      <c r="V9" s="1"/>
    </row>
    <row r="10" spans="1:22" x14ac:dyDescent="0.25">
      <c r="A10" t="s">
        <v>60</v>
      </c>
      <c r="J10" s="23"/>
      <c r="T10" s="1"/>
      <c r="U10" s="1"/>
      <c r="V10" s="1"/>
    </row>
    <row r="11" spans="1:22" x14ac:dyDescent="0.25">
      <c r="T11" s="1"/>
      <c r="U11" s="1"/>
      <c r="V11" s="1"/>
    </row>
    <row r="12" spans="1:22" x14ac:dyDescent="0.25">
      <c r="A12" t="s">
        <v>61</v>
      </c>
      <c r="J12" s="23"/>
      <c r="T12" s="1"/>
      <c r="U12" s="1"/>
      <c r="V12" s="1"/>
    </row>
    <row r="13" spans="1:22" x14ac:dyDescent="0.25">
      <c r="A13" s="11" t="s">
        <v>62</v>
      </c>
      <c r="B13" s="11"/>
      <c r="C13" s="11"/>
      <c r="D13" s="11"/>
      <c r="E13" s="11"/>
      <c r="T13" s="1"/>
      <c r="U13" s="1"/>
      <c r="V13" s="1"/>
    </row>
    <row r="14" spans="1:22" x14ac:dyDescent="0.25">
      <c r="T14" s="1"/>
      <c r="U14" s="1"/>
      <c r="V14" s="1"/>
    </row>
    <row r="15" spans="1:22" x14ac:dyDescent="0.25">
      <c r="A15" s="39" t="s">
        <v>4</v>
      </c>
      <c r="B15" s="39"/>
      <c r="C15" s="39"/>
      <c r="D15" s="39"/>
      <c r="E15" s="39"/>
      <c r="F15" s="39"/>
      <c r="G15" s="39"/>
      <c r="H15" s="39"/>
      <c r="J15" s="23"/>
      <c r="T15" s="1"/>
      <c r="U15" s="1"/>
      <c r="V15" s="1"/>
    </row>
    <row r="16" spans="1:22" x14ac:dyDescent="0.25">
      <c r="A16" s="8" t="s">
        <v>3</v>
      </c>
      <c r="B16" s="8"/>
      <c r="C16" s="8"/>
      <c r="D16" s="8"/>
      <c r="E16" s="8"/>
      <c r="F16" s="8"/>
      <c r="G16" s="8"/>
      <c r="H16" s="8"/>
      <c r="J16" s="23"/>
      <c r="T16" s="1"/>
      <c r="U16" s="1"/>
      <c r="V16" s="1"/>
    </row>
    <row r="17" spans="1:22" x14ac:dyDescent="0.25">
      <c r="J17" s="23"/>
      <c r="T17" s="1"/>
      <c r="U17" s="1"/>
      <c r="V17" s="1"/>
    </row>
    <row r="18" spans="1:22" x14ac:dyDescent="0.25">
      <c r="A18" t="s">
        <v>63</v>
      </c>
      <c r="T18" s="1"/>
      <c r="U18" s="1"/>
      <c r="V18" s="1"/>
    </row>
    <row r="19" spans="1:22" x14ac:dyDescent="0.25">
      <c r="T19" s="1"/>
      <c r="U19" s="1"/>
      <c r="V19" s="1"/>
    </row>
    <row r="20" spans="1:22" x14ac:dyDescent="0.25">
      <c r="A20" s="12" t="s">
        <v>7</v>
      </c>
      <c r="B20" s="2"/>
      <c r="C20" s="2"/>
      <c r="D20" s="2"/>
      <c r="E20" s="2"/>
      <c r="F20" s="2"/>
      <c r="G20" s="2"/>
      <c r="H20" s="2"/>
      <c r="T20" s="1"/>
      <c r="U20" s="1"/>
      <c r="V20" s="1"/>
    </row>
    <row r="21" spans="1:22" ht="5.25" customHeight="1" x14ac:dyDescent="0.25">
      <c r="T21" s="1"/>
      <c r="U21" s="1"/>
      <c r="V21" s="1"/>
    </row>
    <row r="22" spans="1:22" x14ac:dyDescent="0.25">
      <c r="A22" s="37" t="s">
        <v>5</v>
      </c>
      <c r="J22" s="23"/>
      <c r="T22" s="1"/>
      <c r="U22" s="1"/>
      <c r="V22" s="1"/>
    </row>
    <row r="23" spans="1:22" x14ac:dyDescent="0.25">
      <c r="A23" s="37"/>
      <c r="B23" s="4"/>
      <c r="E23" t="s">
        <v>6</v>
      </c>
      <c r="F23" s="4"/>
      <c r="H23" s="19">
        <f>IF(B23=F201,0,F23*F204)</f>
        <v>0</v>
      </c>
      <c r="J23" s="23"/>
      <c r="T23" s="1"/>
      <c r="U23" s="1"/>
      <c r="V23" s="1"/>
    </row>
    <row r="24" spans="1:22" x14ac:dyDescent="0.25">
      <c r="A24" t="s">
        <v>48</v>
      </c>
      <c r="G24" s="20" t="s">
        <v>49</v>
      </c>
      <c r="H24" s="21"/>
      <c r="T24" s="1"/>
      <c r="U24" s="1"/>
      <c r="V24" s="1"/>
    </row>
    <row r="25" spans="1:22" x14ac:dyDescent="0.25">
      <c r="T25" s="1"/>
      <c r="U25" s="1"/>
      <c r="V25" s="1"/>
    </row>
    <row r="26" spans="1:22" ht="15" customHeight="1" x14ac:dyDescent="0.25">
      <c r="A26" s="46" t="s">
        <v>50</v>
      </c>
      <c r="B26" s="46"/>
      <c r="C26" s="46"/>
      <c r="D26" s="46"/>
      <c r="E26" s="46"/>
      <c r="F26" s="46"/>
      <c r="G26" s="46"/>
      <c r="H26" s="46"/>
      <c r="T26" s="1"/>
      <c r="U26" s="1"/>
      <c r="V26" s="1"/>
    </row>
    <row r="27" spans="1:22" ht="5.25" customHeight="1" x14ac:dyDescent="0.25">
      <c r="T27" s="1"/>
      <c r="U27" s="1"/>
      <c r="V27" s="1"/>
    </row>
    <row r="28" spans="1:22" x14ac:dyDescent="0.25">
      <c r="A28" t="s">
        <v>51</v>
      </c>
      <c r="D28" s="4"/>
      <c r="E28" t="s">
        <v>8</v>
      </c>
      <c r="F28" s="4"/>
      <c r="T28" s="1"/>
      <c r="U28" s="1"/>
      <c r="V28" s="1"/>
    </row>
    <row r="29" spans="1:22" x14ac:dyDescent="0.25">
      <c r="E29" t="s">
        <v>15</v>
      </c>
      <c r="F29" s="4"/>
      <c r="T29" s="1"/>
      <c r="U29" s="1"/>
      <c r="V29" s="1"/>
    </row>
    <row r="30" spans="1:22" x14ac:dyDescent="0.25">
      <c r="T30" s="1"/>
      <c r="U30" s="1"/>
      <c r="V30" s="1"/>
    </row>
    <row r="31" spans="1:22" x14ac:dyDescent="0.25">
      <c r="A31" t="s">
        <v>53</v>
      </c>
      <c r="F31" s="4"/>
      <c r="H31" s="19">
        <f>IF(D28=F201,0,(F28/30)*IF(F31=F200,F29*1000,IF(F29&lt;1,0,VLOOKUP(F29,A208:B222,2))))</f>
        <v>0</v>
      </c>
      <c r="T31" s="1"/>
      <c r="U31" s="1"/>
      <c r="V31" s="1"/>
    </row>
    <row r="32" spans="1:22" x14ac:dyDescent="0.25">
      <c r="A32" t="s">
        <v>48</v>
      </c>
      <c r="H32" s="21"/>
      <c r="T32" s="1"/>
      <c r="U32" s="1"/>
      <c r="V32" s="1"/>
    </row>
    <row r="33" spans="1:22" x14ac:dyDescent="0.25">
      <c r="T33" s="1"/>
      <c r="U33" s="1"/>
      <c r="V33" s="1"/>
    </row>
    <row r="34" spans="1:22" ht="15" customHeight="1" x14ac:dyDescent="0.25">
      <c r="A34" s="46" t="s">
        <v>52</v>
      </c>
      <c r="B34" s="46"/>
      <c r="C34" s="46"/>
      <c r="D34" s="46"/>
      <c r="E34" s="46"/>
      <c r="F34" s="13"/>
      <c r="G34" s="13"/>
      <c r="H34" s="13"/>
      <c r="T34" s="1"/>
      <c r="U34" s="1"/>
      <c r="V34" s="1"/>
    </row>
    <row r="35" spans="1:22" ht="5.25" customHeight="1" x14ac:dyDescent="0.25">
      <c r="T35" s="1"/>
      <c r="U35" s="1"/>
      <c r="V35" s="1"/>
    </row>
    <row r="36" spans="1:22" x14ac:dyDescent="0.25">
      <c r="A36" s="37" t="s">
        <v>5</v>
      </c>
      <c r="T36" s="1"/>
      <c r="U36" s="1"/>
      <c r="V36" s="1"/>
    </row>
    <row r="37" spans="1:22" x14ac:dyDescent="0.25">
      <c r="A37" s="37"/>
      <c r="B37" s="4"/>
      <c r="E37" t="s">
        <v>8</v>
      </c>
      <c r="F37" s="4"/>
      <c r="T37" s="1"/>
      <c r="U37" s="1"/>
      <c r="V37" s="1"/>
    </row>
    <row r="38" spans="1:22" ht="6" customHeight="1" x14ac:dyDescent="0.25">
      <c r="T38" s="1"/>
      <c r="U38" s="1"/>
      <c r="V38" s="1"/>
    </row>
    <row r="39" spans="1:22" ht="15" customHeight="1" x14ac:dyDescent="0.25">
      <c r="A39" s="39" t="s">
        <v>9</v>
      </c>
      <c r="B39" s="39"/>
      <c r="C39" s="39"/>
      <c r="D39" s="39"/>
      <c r="E39" s="40"/>
      <c r="F39" s="9"/>
      <c r="G39" t="s">
        <v>0</v>
      </c>
      <c r="T39" s="1"/>
      <c r="U39" s="1"/>
      <c r="V39" s="1"/>
    </row>
    <row r="40" spans="1:22" ht="6" customHeight="1" x14ac:dyDescent="0.25">
      <c r="T40" s="1"/>
      <c r="U40" s="1"/>
      <c r="V40" s="1"/>
    </row>
    <row r="41" spans="1:22" x14ac:dyDescent="0.25">
      <c r="A41" s="42" t="s">
        <v>22</v>
      </c>
      <c r="B41" s="42"/>
      <c r="C41" s="42"/>
      <c r="F41" t="s">
        <v>24</v>
      </c>
      <c r="T41" s="1"/>
      <c r="U41" s="1"/>
      <c r="V41" s="1"/>
    </row>
    <row r="42" spans="1:22" x14ac:dyDescent="0.25">
      <c r="A42" s="42"/>
      <c r="B42" s="42"/>
      <c r="C42" s="42"/>
      <c r="E42" s="3"/>
      <c r="T42" s="1"/>
      <c r="U42" s="1"/>
      <c r="V42" s="1"/>
    </row>
    <row r="43" spans="1:22" x14ac:dyDescent="0.25">
      <c r="T43" s="1"/>
      <c r="U43" s="1"/>
      <c r="V43" s="1"/>
    </row>
    <row r="44" spans="1:22" x14ac:dyDescent="0.25">
      <c r="A44" t="s">
        <v>23</v>
      </c>
      <c r="B44" s="4"/>
      <c r="E44" t="s">
        <v>72</v>
      </c>
      <c r="F44" s="31"/>
      <c r="T44" s="1"/>
      <c r="U44" s="1"/>
      <c r="V44" s="1"/>
    </row>
    <row r="45" spans="1:22" ht="8.25" customHeight="1" x14ac:dyDescent="0.25">
      <c r="T45" s="1"/>
      <c r="U45" s="1"/>
      <c r="V45" s="1"/>
    </row>
    <row r="46" spans="1:22" x14ac:dyDescent="0.25">
      <c r="A46" s="39" t="s">
        <v>10</v>
      </c>
      <c r="B46" s="39"/>
      <c r="C46" s="39"/>
      <c r="D46" t="s">
        <v>11</v>
      </c>
      <c r="F46" s="4"/>
      <c r="T46" s="1"/>
      <c r="U46" s="1"/>
      <c r="V46" s="1"/>
    </row>
    <row r="47" spans="1:22" x14ac:dyDescent="0.25">
      <c r="D47" s="42" t="s">
        <v>25</v>
      </c>
      <c r="E47" s="42"/>
      <c r="T47" s="1"/>
      <c r="U47" s="1"/>
      <c r="V47" s="1"/>
    </row>
    <row r="48" spans="1:22" x14ac:dyDescent="0.25">
      <c r="D48" s="42"/>
      <c r="E48" s="43"/>
      <c r="F48" s="4"/>
      <c r="T48" s="1"/>
      <c r="U48" s="1"/>
      <c r="V48" s="1"/>
    </row>
    <row r="49" spans="1:22" x14ac:dyDescent="0.25">
      <c r="D49" t="s">
        <v>12</v>
      </c>
      <c r="F49" s="4"/>
      <c r="T49" s="1"/>
      <c r="U49" s="1"/>
      <c r="V49" s="1"/>
    </row>
    <row r="50" spans="1:22" x14ac:dyDescent="0.25">
      <c r="D50" t="s">
        <v>13</v>
      </c>
      <c r="F50" s="4"/>
      <c r="T50" s="1"/>
      <c r="U50" s="1"/>
      <c r="V50" s="1"/>
    </row>
    <row r="51" spans="1:22" x14ac:dyDescent="0.25">
      <c r="D51" t="s">
        <v>14</v>
      </c>
      <c r="F51" s="4"/>
      <c r="T51" s="1"/>
      <c r="U51" s="1"/>
      <c r="V51" s="1"/>
    </row>
    <row r="52" spans="1:22" x14ac:dyDescent="0.25">
      <c r="D52" t="s">
        <v>68</v>
      </c>
      <c r="F52" s="4"/>
      <c r="T52" s="1"/>
      <c r="U52" s="1"/>
      <c r="V52" s="1"/>
    </row>
    <row r="53" spans="1:22" ht="9" customHeight="1" x14ac:dyDescent="0.25">
      <c r="T53" s="1"/>
      <c r="U53" s="1"/>
      <c r="V53" s="1"/>
    </row>
    <row r="54" spans="1:22" x14ac:dyDescent="0.25">
      <c r="B54" s="41"/>
      <c r="C54" s="41"/>
      <c r="E54" t="s">
        <v>16</v>
      </c>
      <c r="F54" s="4"/>
      <c r="T54" s="1"/>
      <c r="U54" s="1"/>
      <c r="V54" s="1"/>
    </row>
    <row r="55" spans="1:22" ht="6.75" customHeight="1" x14ac:dyDescent="0.25">
      <c r="T55" s="1"/>
      <c r="U55" s="1"/>
      <c r="V55" s="1"/>
    </row>
    <row r="56" spans="1:22" x14ac:dyDescent="0.25">
      <c r="A56" s="37" t="s">
        <v>17</v>
      </c>
      <c r="B56" s="37"/>
      <c r="C56" s="37"/>
      <c r="T56" s="1"/>
      <c r="U56" s="1"/>
      <c r="V56" s="1"/>
    </row>
    <row r="57" spans="1:22" x14ac:dyDescent="0.25">
      <c r="A57" s="37"/>
      <c r="B57" s="37"/>
      <c r="C57" s="37"/>
      <c r="D57" s="4"/>
      <c r="E57" t="s">
        <v>18</v>
      </c>
      <c r="T57" s="1"/>
      <c r="U57" s="1"/>
      <c r="V57" s="1"/>
    </row>
    <row r="58" spans="1:22" ht="7.5" customHeight="1" x14ac:dyDescent="0.25">
      <c r="T58" s="1"/>
      <c r="U58" s="1"/>
      <c r="V58" s="1"/>
    </row>
    <row r="59" spans="1:22" x14ac:dyDescent="0.25">
      <c r="A59" s="39" t="s">
        <v>19</v>
      </c>
      <c r="B59" s="39"/>
      <c r="C59" s="40"/>
      <c r="D59" s="10"/>
      <c r="E59" s="8" t="s">
        <v>0</v>
      </c>
      <c r="J59" s="1">
        <f>IF(F37&lt;1,0,IF(B37=F201,0,((1/365*IF(F37="",365,F37))*IF(B37=F201,0,(IF(E42=C197,B44*C198,B44*B198))+(IF(F44="",(E215*B44),IF(F44&lt;=D215,((D215+(IF(F44&lt;D215,-(IF(F46=F200,1000)+IF(F48=F200,1000)+IF(F49=F200,1000)+IF(F50=F200,1000)+IF(F51=F200,1000)+IF(F52=F200,1000)))))*B44),IF(F44&lt;=E215,(F44*B44),IF(F44&gt;E215,(E215*B44)))))*E198)))+IF(D57=F200,D59,0)-IF(D57=F200,(IF(D62&lt;1,0,IF(D62&gt;D59,D59,D62))),0)-F39))</f>
        <v>0</v>
      </c>
      <c r="K59" s="1">
        <f>IF(J59&lt;1,0,IF(F54=F200,J59*(1+F209),J59))</f>
        <v>0</v>
      </c>
      <c r="T59" s="1"/>
      <c r="U59" s="1"/>
      <c r="V59" s="1"/>
    </row>
    <row r="60" spans="1:22" ht="5.25" customHeight="1" x14ac:dyDescent="0.25">
      <c r="T60" s="1"/>
      <c r="U60" s="1"/>
      <c r="V60" s="1"/>
    </row>
    <row r="61" spans="1:22" x14ac:dyDescent="0.25">
      <c r="A61" s="37" t="s">
        <v>20</v>
      </c>
      <c r="B61" s="37"/>
      <c r="C61" s="37"/>
      <c r="T61" s="1"/>
      <c r="U61" s="1"/>
      <c r="V61" s="1"/>
    </row>
    <row r="62" spans="1:22" x14ac:dyDescent="0.25">
      <c r="A62" s="37"/>
      <c r="B62" s="37"/>
      <c r="C62" s="37"/>
      <c r="D62" s="32"/>
      <c r="E62" s="8" t="s">
        <v>0</v>
      </c>
      <c r="H62" s="14">
        <f>IF(K59&lt;1,0,K59)</f>
        <v>0</v>
      </c>
      <c r="T62" s="1"/>
      <c r="U62" s="1"/>
      <c r="V62" s="1"/>
    </row>
    <row r="63" spans="1:22" ht="24.75" customHeight="1" x14ac:dyDescent="0.25">
      <c r="T63" s="1"/>
      <c r="U63" s="1"/>
      <c r="V63" s="1"/>
    </row>
    <row r="64" spans="1:22" s="7" customFormat="1" ht="16.5" thickBot="1" x14ac:dyDescent="0.3">
      <c r="A64" s="5" t="s">
        <v>41</v>
      </c>
      <c r="B64" s="6"/>
      <c r="C64" s="6"/>
      <c r="D64" s="6"/>
      <c r="E64" s="6"/>
      <c r="F64" s="6"/>
      <c r="G64" s="6"/>
      <c r="H64" s="15">
        <f>IF(IF(B23=F200,(H23-H24),0)+IF(D28=F200,(H31-H32),0)+H62&gt;0,IF(B23=F200,(H23-H24),0)+IF(D28=F200,(H31-H32),0)+H62,0)</f>
        <v>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</row>
    <row r="65" spans="1:22" ht="15.75" thickTop="1" x14ac:dyDescent="0.25">
      <c r="T65" s="1"/>
      <c r="U65" s="1"/>
      <c r="V65" s="1"/>
    </row>
    <row r="66" spans="1:22" x14ac:dyDescent="0.25">
      <c r="A66" s="38" t="s">
        <v>21</v>
      </c>
      <c r="B66" s="38"/>
      <c r="C66" s="38"/>
      <c r="D66" s="38"/>
      <c r="E66" s="38"/>
      <c r="F66" s="38"/>
      <c r="G66" s="38"/>
      <c r="H66" s="38"/>
      <c r="T66" s="1"/>
      <c r="U66" s="1"/>
      <c r="V66" s="1"/>
    </row>
    <row r="67" spans="1:22" x14ac:dyDescent="0.25">
      <c r="A67" s="38"/>
      <c r="B67" s="38"/>
      <c r="C67" s="38"/>
      <c r="D67" s="38"/>
      <c r="E67" s="38"/>
      <c r="F67" s="38"/>
      <c r="G67" s="38"/>
      <c r="H67" s="38"/>
      <c r="T67" s="1"/>
      <c r="U67" s="1"/>
      <c r="V67" s="1"/>
    </row>
    <row r="68" spans="1:22" x14ac:dyDescent="0.25">
      <c r="T68" s="1"/>
      <c r="U68" s="1"/>
      <c r="V68" s="1"/>
    </row>
    <row r="69" spans="1:22" x14ac:dyDescent="0.25">
      <c r="A69" t="s">
        <v>42</v>
      </c>
      <c r="B69" s="34"/>
      <c r="C69" s="35"/>
      <c r="D69" s="35"/>
      <c r="E69" s="36"/>
      <c r="T69" s="1"/>
      <c r="U69" s="1"/>
      <c r="V69" s="1"/>
    </row>
    <row r="70" spans="1:22" x14ac:dyDescent="0.25">
      <c r="T70" s="1"/>
      <c r="U70" s="1"/>
      <c r="V70" s="1"/>
    </row>
    <row r="71" spans="1:22" x14ac:dyDescent="0.25">
      <c r="A71" t="s">
        <v>44</v>
      </c>
      <c r="B71" s="34"/>
      <c r="C71" s="35"/>
      <c r="D71" s="35"/>
      <c r="E71" s="36"/>
      <c r="T71" s="1"/>
      <c r="U71" s="1"/>
      <c r="V71" s="1"/>
    </row>
    <row r="72" spans="1:22" x14ac:dyDescent="0.25">
      <c r="T72" s="1"/>
      <c r="U72" s="1"/>
      <c r="V72" s="1"/>
    </row>
    <row r="73" spans="1:22" x14ac:dyDescent="0.25">
      <c r="A73" t="s">
        <v>45</v>
      </c>
      <c r="B73" s="34"/>
      <c r="C73" s="35"/>
      <c r="D73" s="35"/>
      <c r="E73" s="36"/>
      <c r="T73" s="1"/>
      <c r="U73" s="1"/>
      <c r="V73" s="1"/>
    </row>
    <row r="74" spans="1:22" x14ac:dyDescent="0.25">
      <c r="T74" s="1"/>
      <c r="U74" s="1"/>
      <c r="V74" s="1"/>
    </row>
    <row r="75" spans="1:22" x14ac:dyDescent="0.25">
      <c r="A75" t="s">
        <v>43</v>
      </c>
      <c r="B75" s="16"/>
      <c r="T75" s="1"/>
      <c r="U75" s="1"/>
      <c r="V75" s="1"/>
    </row>
    <row r="76" spans="1:22" x14ac:dyDescent="0.25">
      <c r="T76" s="1"/>
      <c r="U76" s="1"/>
      <c r="V76" s="1"/>
    </row>
    <row r="77" spans="1:22" x14ac:dyDescent="0.25">
      <c r="A77" t="s">
        <v>46</v>
      </c>
      <c r="B77" s="16"/>
      <c r="C77" s="18" t="s">
        <v>47</v>
      </c>
      <c r="D77" s="34"/>
      <c r="E77" s="36"/>
      <c r="T77" s="1"/>
      <c r="U77" s="1"/>
      <c r="V77" s="1"/>
    </row>
    <row r="78" spans="1:22" s="1" customFormat="1" x14ac:dyDescent="0.25"/>
    <row r="79" spans="1:22" s="1" customFormat="1" x14ac:dyDescent="0.25"/>
    <row r="80" spans="1:22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pans="1:6" s="1" customFormat="1" x14ac:dyDescent="0.25"/>
    <row r="194" spans="1:6" s="1" customFormat="1" x14ac:dyDescent="0.25"/>
    <row r="195" spans="1:6" s="1" customFormat="1" x14ac:dyDescent="0.25"/>
    <row r="196" spans="1:6" s="1" customFormat="1" x14ac:dyDescent="0.25"/>
    <row r="197" spans="1:6" s="1" customFormat="1" ht="15.75" x14ac:dyDescent="0.25">
      <c r="A197" s="1" t="s">
        <v>27</v>
      </c>
      <c r="B197" s="24" t="s">
        <v>26</v>
      </c>
      <c r="C197" s="24" t="s">
        <v>38</v>
      </c>
      <c r="E197" s="1" t="s">
        <v>28</v>
      </c>
      <c r="F197" s="1" t="s">
        <v>70</v>
      </c>
    </row>
    <row r="198" spans="1:6" s="1" customFormat="1" ht="14.25" customHeight="1" x14ac:dyDescent="0.25">
      <c r="A198" s="1">
        <v>2023</v>
      </c>
      <c r="B198" s="1">
        <v>471</v>
      </c>
      <c r="C198" s="1">
        <v>523</v>
      </c>
      <c r="E198" s="25">
        <v>1.4999999999999999E-2</v>
      </c>
      <c r="F198" s="26">
        <v>7161</v>
      </c>
    </row>
    <row r="199" spans="1:6" s="1" customFormat="1" x14ac:dyDescent="0.25"/>
    <row r="200" spans="1:6" s="1" customFormat="1" x14ac:dyDescent="0.25">
      <c r="A200" s="1" t="s">
        <v>31</v>
      </c>
      <c r="B200" s="1">
        <v>1000</v>
      </c>
      <c r="F200" s="1" t="s">
        <v>29</v>
      </c>
    </row>
    <row r="201" spans="1:6" s="1" customFormat="1" x14ac:dyDescent="0.25">
      <c r="A201" s="1" t="s">
        <v>32</v>
      </c>
      <c r="B201" s="1">
        <v>1000</v>
      </c>
      <c r="F201" s="1" t="s">
        <v>30</v>
      </c>
    </row>
    <row r="202" spans="1:6" s="1" customFormat="1" x14ac:dyDescent="0.25">
      <c r="A202" s="1" t="s">
        <v>33</v>
      </c>
      <c r="B202" s="1">
        <v>1000</v>
      </c>
    </row>
    <row r="203" spans="1:6" s="1" customFormat="1" x14ac:dyDescent="0.25">
      <c r="A203" s="1" t="s">
        <v>34</v>
      </c>
      <c r="B203" s="1">
        <v>1000</v>
      </c>
      <c r="E203" s="1" t="s">
        <v>64</v>
      </c>
      <c r="F203" s="23">
        <v>17902</v>
      </c>
    </row>
    <row r="204" spans="1:6" s="1" customFormat="1" x14ac:dyDescent="0.25">
      <c r="A204" s="1" t="s">
        <v>35</v>
      </c>
      <c r="B204" s="1">
        <v>1000</v>
      </c>
      <c r="E204" s="1" t="s">
        <v>37</v>
      </c>
      <c r="F204" s="26">
        <f>F203/F207</f>
        <v>49.046575342465751</v>
      </c>
    </row>
    <row r="205" spans="1:6" s="1" customFormat="1" x14ac:dyDescent="0.25">
      <c r="A205" s="1" t="s">
        <v>36</v>
      </c>
      <c r="B205" s="1">
        <v>1000</v>
      </c>
    </row>
    <row r="206" spans="1:6" s="1" customFormat="1" x14ac:dyDescent="0.25">
      <c r="E206" s="1" t="s">
        <v>65</v>
      </c>
      <c r="F206" s="27">
        <v>2023</v>
      </c>
    </row>
    <row r="207" spans="1:6" s="1" customFormat="1" x14ac:dyDescent="0.25">
      <c r="A207" s="1" t="s">
        <v>54</v>
      </c>
      <c r="E207" s="1" t="s">
        <v>66</v>
      </c>
      <c r="F207" s="23">
        <f>IF(OR(MOD(F206,400)=0,AND(MOD(F206,4)= 0, MOD(F206,100)&lt;&gt;0)),366,365)</f>
        <v>365</v>
      </c>
    </row>
    <row r="208" spans="1:6" s="1" customFormat="1" x14ac:dyDescent="0.25">
      <c r="A208" s="1">
        <v>1</v>
      </c>
      <c r="B208" s="1">
        <v>2000</v>
      </c>
      <c r="F208" s="23"/>
    </row>
    <row r="209" spans="1:6" s="1" customFormat="1" x14ac:dyDescent="0.25">
      <c r="A209" s="1">
        <v>2</v>
      </c>
      <c r="B209" s="1">
        <v>2000</v>
      </c>
      <c r="E209" s="1" t="s">
        <v>67</v>
      </c>
      <c r="F209" s="28">
        <v>0.05</v>
      </c>
    </row>
    <row r="210" spans="1:6" s="1" customFormat="1" x14ac:dyDescent="0.25">
      <c r="A210" s="1">
        <v>3</v>
      </c>
      <c r="B210" s="1">
        <v>2500</v>
      </c>
    </row>
    <row r="211" spans="1:6" s="1" customFormat="1" x14ac:dyDescent="0.25">
      <c r="A211" s="1">
        <v>4</v>
      </c>
      <c r="B211" s="1">
        <v>3500</v>
      </c>
    </row>
    <row r="212" spans="1:6" s="1" customFormat="1" x14ac:dyDescent="0.25">
      <c r="A212" s="1">
        <v>5</v>
      </c>
      <c r="B212" s="1">
        <v>4500</v>
      </c>
    </row>
    <row r="213" spans="1:6" s="1" customFormat="1" x14ac:dyDescent="0.25">
      <c r="A213" s="1">
        <v>6</v>
      </c>
      <c r="B213" s="1">
        <v>4500</v>
      </c>
    </row>
    <row r="214" spans="1:6" s="1" customFormat="1" x14ac:dyDescent="0.25">
      <c r="A214" s="1">
        <v>7</v>
      </c>
      <c r="B214" s="1">
        <v>4500</v>
      </c>
      <c r="C214" s="29" t="s">
        <v>69</v>
      </c>
      <c r="D214" s="33" t="s">
        <v>55</v>
      </c>
      <c r="E214" s="33" t="s">
        <v>56</v>
      </c>
    </row>
    <row r="215" spans="1:6" s="1" customFormat="1" x14ac:dyDescent="0.25">
      <c r="A215" s="1">
        <v>8</v>
      </c>
      <c r="B215" s="1">
        <v>4500</v>
      </c>
      <c r="D215" s="30">
        <v>7161</v>
      </c>
      <c r="E215" s="30">
        <v>28000</v>
      </c>
    </row>
    <row r="216" spans="1:6" s="1" customFormat="1" x14ac:dyDescent="0.25">
      <c r="A216" s="1">
        <v>9</v>
      </c>
      <c r="B216" s="1">
        <v>4500</v>
      </c>
    </row>
    <row r="217" spans="1:6" s="1" customFormat="1" x14ac:dyDescent="0.25">
      <c r="A217" s="1">
        <v>10</v>
      </c>
      <c r="B217" s="1">
        <v>4500</v>
      </c>
    </row>
    <row r="218" spans="1:6" s="1" customFormat="1" x14ac:dyDescent="0.25">
      <c r="A218" s="1">
        <v>11</v>
      </c>
      <c r="B218" s="1">
        <v>4500</v>
      </c>
    </row>
    <row r="219" spans="1:6" s="1" customFormat="1" x14ac:dyDescent="0.25">
      <c r="A219" s="1">
        <v>12</v>
      </c>
      <c r="B219" s="1">
        <v>4500</v>
      </c>
    </row>
    <row r="220" spans="1:6" s="1" customFormat="1" x14ac:dyDescent="0.25">
      <c r="A220" s="1">
        <v>13</v>
      </c>
      <c r="B220" s="1">
        <v>4500</v>
      </c>
    </row>
    <row r="221" spans="1:6" s="1" customFormat="1" x14ac:dyDescent="0.25">
      <c r="A221" s="1">
        <v>14</v>
      </c>
      <c r="B221" s="1">
        <v>4500</v>
      </c>
    </row>
    <row r="222" spans="1:6" s="1" customFormat="1" x14ac:dyDescent="0.25">
      <c r="A222" s="1">
        <v>15</v>
      </c>
      <c r="B222" s="1">
        <v>4500</v>
      </c>
    </row>
    <row r="223" spans="1:6" s="1" customFormat="1" x14ac:dyDescent="0.25"/>
    <row r="224" spans="1:6" s="1" customFormat="1" x14ac:dyDescent="0.25"/>
    <row r="225" s="1" customFormat="1" x14ac:dyDescent="0.25"/>
    <row r="226" s="1" customFormat="1" x14ac:dyDescent="0.25"/>
  </sheetData>
  <sheetProtection algorithmName="SHA-512" hashValue="AxemC50Vm8868M4VdwxEcsRXzhTYl3uc3QrJH7T/HcVkSxV4McrsQynUuIlHo0MwNkUCP1GytWpRRAi7jNfaqA==" saltValue="IuTHeKvdNk6n923tqHfB3A==" spinCount="100000" sheet="1" selectLockedCells="1"/>
  <mergeCells count="22">
    <mergeCell ref="A3:C3"/>
    <mergeCell ref="A1:H1"/>
    <mergeCell ref="A2:H2"/>
    <mergeCell ref="A6:G6"/>
    <mergeCell ref="A34:E34"/>
    <mergeCell ref="A22:A23"/>
    <mergeCell ref="A15:H15"/>
    <mergeCell ref="A26:H26"/>
    <mergeCell ref="A46:C46"/>
    <mergeCell ref="A59:C59"/>
    <mergeCell ref="B54:C54"/>
    <mergeCell ref="A39:E39"/>
    <mergeCell ref="A36:A37"/>
    <mergeCell ref="A41:C42"/>
    <mergeCell ref="D47:E48"/>
    <mergeCell ref="A56:C57"/>
    <mergeCell ref="B69:E69"/>
    <mergeCell ref="B71:E71"/>
    <mergeCell ref="B73:E73"/>
    <mergeCell ref="D77:E77"/>
    <mergeCell ref="A61:C62"/>
    <mergeCell ref="A66:H67"/>
  </mergeCells>
  <dataValidations count="9">
    <dataValidation type="list" allowBlank="1" showInputMessage="1" showErrorMessage="1" promptTitle="Toqqaagit" prompt="Talerpiatungaaniittoq qarsuusaq ammut tikkuaqqasoq tooruk, taavalu illu imaluunniit inissiaq toqqarlugu" sqref="E42" xr:uid="{00000000-0002-0000-0000-000000000000}">
      <formula1>$B$197:$C$197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7 B23:B24 B37 F46 F48:F52 F54 D28 F31" xr:uid="{00000000-0002-0000-0000-000001000000}">
      <formula1>$F$200:$F$201</formula1>
    </dataValidation>
    <dataValidation type="list" allowBlank="1" showInputMessage="1" showErrorMessage="1" promptTitle="Toqqaagit" prompt="Talerpiatungaaniittoq qarsuusaq ammut tikkuaqqasoq tooruk, taavalu inigisaq qassinik initalik toqqarlugu" sqref="B54:C54" xr:uid="{00000000-0002-0000-0000-000003000000}">
      <formula1>$A$207:$A$211</formula1>
    </dataValidation>
    <dataValidation allowBlank="1" showInputMessage="1" showErrorMessage="1" promptTitle="Allakkit" prompt="Ullut qassit akeqanngitsumik ineqartitsisoqarsimanera allassavatit" sqref="F23:F24 F37 F28:F29" xr:uid="{00000000-0002-0000-0000-000004000000}"/>
    <dataValidation allowBlank="1" showInputMessage="1" showErrorMessage="1" promptTitle="Allakkit" prompt="Piffissami nammineq akiliuteqartoqarsimappat akiliutit katinneri uani allanneqassapput_x000a_" sqref="F39" xr:uid="{00000000-0002-0000-0000-000005000000}"/>
    <dataValidation allowBlank="1" showInputMessage="1" showErrorMessage="1" promptTitle="Allaguk" prompt="Inigisap angissusaa m2-inngorlugu allaguk_x000a_" sqref="B44" xr:uid="{00000000-0002-0000-0000-000006000000}"/>
    <dataValidation allowBlank="1" showInputMessage="1" showErrorMessage="1" promptTitle="Allaguk" prompt="Illup naammassillugu sananeqarnerani m2-imut akia allaguk" sqref="F44" xr:uid="{00000000-0002-0000-0000-000007000000}"/>
    <dataValidation allowBlank="1" showInputMessage="1" showErrorMessage="1" promptTitle="Skriv" prompt="Piffissami akeqanngitsumik innaallagissamik, kiassarneqarnermik il.il. atuisimanermut aningaasartuutiviit allakkit_x000a_" sqref="D59" xr:uid="{00000000-0002-0000-0000-000008000000}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62" xr:uid="{00000000-0002-0000-0000-000009000000}"/>
  </dataValidations>
  <hyperlinks>
    <hyperlink ref="H6" r:id="rId1" xr:uid="{00000000-0004-0000-0000-000000000000}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Debora Møller</cp:lastModifiedBy>
  <cp:lastPrinted>2022-05-02T16:11:26Z</cp:lastPrinted>
  <dcterms:created xsi:type="dcterms:W3CDTF">2013-02-01T12:54:25Z</dcterms:created>
  <dcterms:modified xsi:type="dcterms:W3CDTF">2023-04-05T15:38:29Z</dcterms:modified>
</cp:coreProperties>
</file>